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45621"/>
</workbook>
</file>

<file path=xl/calcChain.xml><?xml version="1.0" encoding="utf-8"?>
<calcChain xmlns="http://schemas.openxmlformats.org/spreadsheetml/2006/main">
  <c r="S11" i="20" l="1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C28" i="22" l="1"/>
  <c r="C28" i="20"/>
  <c r="M28" i="20" l="1"/>
  <c r="E28" i="20"/>
  <c r="D28" i="22"/>
  <c r="I54" i="24"/>
  <c r="L28" i="20"/>
  <c r="D28" i="20"/>
  <c r="K28" i="20"/>
  <c r="J28" i="20"/>
  <c r="I28" i="22"/>
  <c r="I28" i="20"/>
  <c r="H28" i="22"/>
  <c r="P28" i="20"/>
  <c r="H28" i="20"/>
  <c r="G28" i="22"/>
  <c r="O28" i="20"/>
  <c r="G28" i="20"/>
  <c r="F28" i="22"/>
  <c r="N28" i="20"/>
  <c r="F28" i="20"/>
  <c r="E28" i="22"/>
  <c r="J54" i="24"/>
  <c r="G54" i="24"/>
  <c r="F54" i="24"/>
  <c r="E54" i="24"/>
  <c r="D54" i="24"/>
  <c r="C54" i="24"/>
  <c r="C28" i="17"/>
  <c r="C31" i="15"/>
  <c r="C31" i="14"/>
  <c r="C32" i="12"/>
  <c r="C28" i="10"/>
  <c r="C29" i="9"/>
  <c r="C29" i="8"/>
  <c r="C28" i="7"/>
  <c r="C28" i="6"/>
  <c r="C28" i="5"/>
  <c r="C28" i="4"/>
  <c r="C28" i="3"/>
  <c r="C28" i="2"/>
  <c r="C28" i="19" l="1"/>
  <c r="C27" i="16"/>
  <c r="F28" i="19"/>
  <c r="AN28" i="2"/>
  <c r="AF28" i="2"/>
  <c r="X28" i="2"/>
  <c r="P28" i="2"/>
  <c r="H28" i="2"/>
  <c r="P28" i="3"/>
  <c r="H28" i="3"/>
  <c r="T28" i="4"/>
  <c r="L28" i="4"/>
  <c r="D28" i="4"/>
  <c r="CF28" i="5"/>
  <c r="BX28" i="5"/>
  <c r="BP28" i="5"/>
  <c r="BH28" i="5"/>
  <c r="AZ28" i="5"/>
  <c r="AR28" i="5"/>
  <c r="AJ28" i="5"/>
  <c r="AB28" i="5"/>
  <c r="T28" i="5"/>
  <c r="L28" i="5"/>
  <c r="D28" i="5"/>
  <c r="H28" i="6"/>
  <c r="AG28" i="7"/>
  <c r="Y28" i="7"/>
  <c r="Q28" i="7"/>
  <c r="I28" i="7"/>
  <c r="V29" i="8"/>
  <c r="N29" i="8"/>
  <c r="F29" i="8"/>
  <c r="M29" i="9"/>
  <c r="E29" i="9"/>
  <c r="F28" i="10"/>
  <c r="AE32" i="12"/>
  <c r="W32" i="12"/>
  <c r="O32" i="12"/>
  <c r="G32" i="12"/>
  <c r="AG31" i="14"/>
  <c r="Y31" i="14"/>
  <c r="Q31" i="14"/>
  <c r="I31" i="14"/>
  <c r="H31" i="15"/>
  <c r="P28" i="17"/>
  <c r="H28" i="17"/>
  <c r="E28" i="19"/>
  <c r="AM28" i="2"/>
  <c r="AE28" i="2"/>
  <c r="W28" i="2"/>
  <c r="O28" i="2"/>
  <c r="G28" i="2"/>
  <c r="O28" i="3"/>
  <c r="G28" i="3"/>
  <c r="S28" i="4"/>
  <c r="K28" i="4"/>
  <c r="CE28" i="5"/>
  <c r="BW28" i="5"/>
  <c r="BO28" i="5"/>
  <c r="BG28" i="5"/>
  <c r="AY28" i="5"/>
  <c r="AQ28" i="5"/>
  <c r="AI28" i="5"/>
  <c r="AA28" i="5"/>
  <c r="S28" i="5"/>
  <c r="K28" i="5"/>
  <c r="G28" i="6"/>
  <c r="AF28" i="7"/>
  <c r="X28" i="7"/>
  <c r="P28" i="7"/>
  <c r="H28" i="7"/>
  <c r="U29" i="8"/>
  <c r="M29" i="8"/>
  <c r="E29" i="8"/>
  <c r="L29" i="9"/>
  <c r="D29" i="9"/>
  <c r="E28" i="10"/>
  <c r="AD32" i="12"/>
  <c r="V32" i="12"/>
  <c r="N32" i="12"/>
  <c r="F32" i="12"/>
  <c r="AF31" i="14"/>
  <c r="X31" i="14"/>
  <c r="P31" i="14"/>
  <c r="H31" i="14"/>
  <c r="G31" i="15"/>
  <c r="O28" i="17"/>
  <c r="D28" i="19"/>
  <c r="AL28" i="2"/>
  <c r="AD28" i="2"/>
  <c r="V28" i="2"/>
  <c r="N28" i="2"/>
  <c r="F28" i="2"/>
  <c r="N28" i="3"/>
  <c r="F28" i="3"/>
  <c r="R28" i="4"/>
  <c r="J28" i="4"/>
  <c r="CL28" i="5"/>
  <c r="CD28" i="5"/>
  <c r="BV28" i="5"/>
  <c r="BN28" i="5"/>
  <c r="BF28" i="5"/>
  <c r="AX28" i="5"/>
  <c r="AP28" i="5"/>
  <c r="AH28" i="5"/>
  <c r="Z28" i="5"/>
  <c r="R28" i="5"/>
  <c r="J28" i="5"/>
  <c r="N28" i="6"/>
  <c r="F28" i="6"/>
  <c r="AE28" i="7"/>
  <c r="W28" i="7"/>
  <c r="O28" i="7"/>
  <c r="G28" i="7"/>
  <c r="T29" i="8"/>
  <c r="L29" i="8"/>
  <c r="D29" i="8"/>
  <c r="K29" i="9"/>
  <c r="D28" i="10"/>
  <c r="AC32" i="12"/>
  <c r="U32" i="12"/>
  <c r="M32" i="12"/>
  <c r="E32" i="12"/>
  <c r="AE31" i="14"/>
  <c r="W31" i="14"/>
  <c r="O31" i="14"/>
  <c r="G31" i="14"/>
  <c r="F31" i="15"/>
  <c r="N28" i="17"/>
  <c r="F28" i="17"/>
  <c r="AK28" i="2"/>
  <c r="AC28" i="2"/>
  <c r="U28" i="2"/>
  <c r="M28" i="2"/>
  <c r="E28" i="2"/>
  <c r="M28" i="3"/>
  <c r="E28" i="3"/>
  <c r="Q28" i="4"/>
  <c r="I28" i="4"/>
  <c r="CK28" i="5"/>
  <c r="CC28" i="5"/>
  <c r="BU28" i="5"/>
  <c r="BM28" i="5"/>
  <c r="BE28" i="5"/>
  <c r="AW28" i="5"/>
  <c r="AO28" i="5"/>
  <c r="AG28" i="5"/>
  <c r="Y28" i="5"/>
  <c r="Q28" i="5"/>
  <c r="I28" i="5"/>
  <c r="M28" i="6"/>
  <c r="E28" i="6"/>
  <c r="AD28" i="7"/>
  <c r="V28" i="7"/>
  <c r="N28" i="7"/>
  <c r="F28" i="7"/>
  <c r="S29" i="8"/>
  <c r="K29" i="8"/>
  <c r="J29" i="9"/>
  <c r="K28" i="10"/>
  <c r="C28" i="11"/>
  <c r="AB32" i="12"/>
  <c r="T32" i="12"/>
  <c r="L32" i="12"/>
  <c r="D32" i="12"/>
  <c r="AD31" i="14"/>
  <c r="V31" i="14"/>
  <c r="N31" i="14"/>
  <c r="F31" i="14"/>
  <c r="E31" i="15"/>
  <c r="G28" i="17"/>
  <c r="M28" i="17"/>
  <c r="E28" i="17"/>
  <c r="AJ28" i="2"/>
  <c r="AB28" i="2"/>
  <c r="T28" i="2"/>
  <c r="L28" i="2"/>
  <c r="D28" i="2"/>
  <c r="L28" i="3"/>
  <c r="D28" i="3"/>
  <c r="P28" i="4"/>
  <c r="H28" i="4"/>
  <c r="CJ28" i="5"/>
  <c r="CB28" i="5"/>
  <c r="BT28" i="5"/>
  <c r="BL28" i="5"/>
  <c r="BD28" i="5"/>
  <c r="AV28" i="5"/>
  <c r="AN28" i="5"/>
  <c r="AF28" i="5"/>
  <c r="X28" i="5"/>
  <c r="P28" i="5"/>
  <c r="H28" i="5"/>
  <c r="L28" i="6"/>
  <c r="D28" i="6"/>
  <c r="AC28" i="7"/>
  <c r="U28" i="7"/>
  <c r="M28" i="7"/>
  <c r="E28" i="7"/>
  <c r="R29" i="8"/>
  <c r="J29" i="8"/>
  <c r="Q29" i="9"/>
  <c r="I29" i="9"/>
  <c r="J28" i="10"/>
  <c r="E28" i="11"/>
  <c r="AA32" i="12"/>
  <c r="S32" i="12"/>
  <c r="K32" i="12"/>
  <c r="AC31" i="14"/>
  <c r="U31" i="14"/>
  <c r="M31" i="14"/>
  <c r="E31" i="14"/>
  <c r="D31" i="15"/>
  <c r="L28" i="17"/>
  <c r="D28" i="17"/>
  <c r="AI28" i="2"/>
  <c r="AA28" i="2"/>
  <c r="S28" i="2"/>
  <c r="K28" i="2"/>
  <c r="K28" i="3"/>
  <c r="O28" i="4"/>
  <c r="G28" i="4"/>
  <c r="CI28" i="5"/>
  <c r="CA28" i="5"/>
  <c r="BS28" i="5"/>
  <c r="BK28" i="5"/>
  <c r="BC28" i="5"/>
  <c r="AU28" i="5"/>
  <c r="AM28" i="5"/>
  <c r="AE28" i="5"/>
  <c r="W28" i="5"/>
  <c r="O28" i="5"/>
  <c r="G28" i="5"/>
  <c r="K28" i="6"/>
  <c r="AB28" i="7"/>
  <c r="T28" i="7"/>
  <c r="L28" i="7"/>
  <c r="D28" i="7"/>
  <c r="Q29" i="8"/>
  <c r="I29" i="8"/>
  <c r="P29" i="9"/>
  <c r="H29" i="9"/>
  <c r="I28" i="10"/>
  <c r="D28" i="11"/>
  <c r="Z32" i="12"/>
  <c r="R32" i="12"/>
  <c r="J32" i="12"/>
  <c r="AJ31" i="14"/>
  <c r="AB31" i="14"/>
  <c r="T31" i="14"/>
  <c r="L31" i="14"/>
  <c r="D31" i="14"/>
  <c r="K28" i="17"/>
  <c r="AP28" i="2"/>
  <c r="AH28" i="2"/>
  <c r="Z28" i="2"/>
  <c r="R28" i="2"/>
  <c r="J28" i="2"/>
  <c r="R28" i="3"/>
  <c r="J28" i="3"/>
  <c r="V28" i="4"/>
  <c r="N28" i="4"/>
  <c r="F28" i="4"/>
  <c r="CH28" i="5"/>
  <c r="BZ28" i="5"/>
  <c r="BR28" i="5"/>
  <c r="BJ28" i="5"/>
  <c r="BB28" i="5"/>
  <c r="AT28" i="5"/>
  <c r="AL28" i="5"/>
  <c r="AD28" i="5"/>
  <c r="V28" i="5"/>
  <c r="N28" i="5"/>
  <c r="F28" i="5"/>
  <c r="J28" i="6"/>
  <c r="AI28" i="7"/>
  <c r="AA28" i="7"/>
  <c r="S28" i="7"/>
  <c r="K28" i="7"/>
  <c r="P29" i="8"/>
  <c r="H29" i="8"/>
  <c r="O29" i="9"/>
  <c r="G29" i="9"/>
  <c r="H28" i="10"/>
  <c r="Y32" i="12"/>
  <c r="Q32" i="12"/>
  <c r="I32" i="12"/>
  <c r="AI31" i="14"/>
  <c r="AA31" i="14"/>
  <c r="S31" i="14"/>
  <c r="K31" i="14"/>
  <c r="J28" i="17"/>
  <c r="G28" i="19"/>
  <c r="AO28" i="2"/>
  <c r="AG28" i="2"/>
  <c r="Y28" i="2"/>
  <c r="Q28" i="2"/>
  <c r="I28" i="2"/>
  <c r="Q28" i="3"/>
  <c r="I28" i="3"/>
  <c r="U28" i="4"/>
  <c r="M28" i="4"/>
  <c r="E28" i="4"/>
  <c r="CG28" i="5"/>
  <c r="BY28" i="5"/>
  <c r="BQ28" i="5"/>
  <c r="BI28" i="5"/>
  <c r="BA28" i="5"/>
  <c r="AS28" i="5"/>
  <c r="AK28" i="5"/>
  <c r="AC28" i="5"/>
  <c r="U28" i="5"/>
  <c r="M28" i="5"/>
  <c r="E28" i="5"/>
  <c r="I28" i="6"/>
  <c r="AH28" i="7"/>
  <c r="Z28" i="7"/>
  <c r="R28" i="7"/>
  <c r="J28" i="7"/>
  <c r="W29" i="8"/>
  <c r="O29" i="8"/>
  <c r="G29" i="8"/>
  <c r="N29" i="9"/>
  <c r="F29" i="9"/>
  <c r="G28" i="10"/>
  <c r="AF32" i="12"/>
  <c r="X32" i="12"/>
  <c r="P32" i="12"/>
  <c r="H32" i="12"/>
  <c r="AH31" i="14"/>
  <c r="Z31" i="14"/>
  <c r="R31" i="14"/>
  <c r="J31" i="14"/>
  <c r="I31" i="15"/>
  <c r="Q28" i="17"/>
  <c r="I28" i="17"/>
  <c r="K38" i="24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K52" i="24"/>
  <c r="K53" i="24"/>
  <c r="K54" i="24"/>
  <c r="K37" i="24"/>
  <c r="D29" i="24" l="1"/>
  <c r="D28" i="24"/>
  <c r="C27" i="24"/>
  <c r="E26" i="24"/>
  <c r="E25" i="24"/>
  <c r="C24" i="24"/>
  <c r="C23" i="24"/>
  <c r="F22" i="24"/>
  <c r="G21" i="24"/>
  <c r="F20" i="24"/>
  <c r="D19" i="24"/>
  <c r="F18" i="24"/>
  <c r="E17" i="24"/>
  <c r="G16" i="24"/>
  <c r="C15" i="24"/>
  <c r="G14" i="24"/>
  <c r="F13" i="24"/>
  <c r="F12" i="24"/>
  <c r="F27" i="24"/>
  <c r="G13" i="24"/>
  <c r="G29" i="24"/>
  <c r="F29" i="24"/>
  <c r="E29" i="24"/>
  <c r="C29" i="24"/>
  <c r="G27" i="24"/>
  <c r="D27" i="24"/>
  <c r="G24" i="24"/>
  <c r="F24" i="24"/>
  <c r="E21" i="24"/>
  <c r="G20" i="24"/>
  <c r="C19" i="24"/>
  <c r="F16" i="24"/>
  <c r="C16" i="24"/>
  <c r="E13" i="24"/>
  <c r="C13" i="24"/>
  <c r="C12" i="21"/>
  <c r="D12" i="21"/>
  <c r="E12" i="21"/>
  <c r="F12" i="21"/>
  <c r="G12" i="21"/>
  <c r="H12" i="21"/>
  <c r="I12" i="21"/>
  <c r="C13" i="21"/>
  <c r="D13" i="21"/>
  <c r="E13" i="21"/>
  <c r="F13" i="21"/>
  <c r="G13" i="21"/>
  <c r="H13" i="21"/>
  <c r="I13" i="21"/>
  <c r="C14" i="21"/>
  <c r="D14" i="21"/>
  <c r="E14" i="21"/>
  <c r="F14" i="21"/>
  <c r="G14" i="21"/>
  <c r="H14" i="21"/>
  <c r="I14" i="21"/>
  <c r="C15" i="21"/>
  <c r="D15" i="21"/>
  <c r="E15" i="21"/>
  <c r="F15" i="21"/>
  <c r="G15" i="21"/>
  <c r="H15" i="21"/>
  <c r="I15" i="21"/>
  <c r="C16" i="21"/>
  <c r="D16" i="21"/>
  <c r="E16" i="21"/>
  <c r="F16" i="21"/>
  <c r="G16" i="21"/>
  <c r="H16" i="21"/>
  <c r="I16" i="21"/>
  <c r="C17" i="21"/>
  <c r="D17" i="21"/>
  <c r="E17" i="21"/>
  <c r="F17" i="21"/>
  <c r="G17" i="21"/>
  <c r="H17" i="21"/>
  <c r="I17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1" i="21"/>
  <c r="D21" i="21"/>
  <c r="E21" i="21"/>
  <c r="F21" i="21"/>
  <c r="G21" i="21"/>
  <c r="H21" i="21"/>
  <c r="I21" i="21"/>
  <c r="C22" i="21"/>
  <c r="D22" i="21"/>
  <c r="E22" i="21"/>
  <c r="F22" i="21"/>
  <c r="G22" i="21"/>
  <c r="H22" i="21"/>
  <c r="I22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  <c r="C27" i="21"/>
  <c r="D27" i="21"/>
  <c r="E27" i="21"/>
  <c r="F27" i="21"/>
  <c r="G27" i="21"/>
  <c r="H27" i="21"/>
  <c r="I27" i="21"/>
  <c r="C28" i="21"/>
  <c r="D28" i="21"/>
  <c r="E28" i="21"/>
  <c r="F28" i="21"/>
  <c r="G28" i="21"/>
  <c r="H28" i="21"/>
  <c r="I28" i="21"/>
  <c r="I11" i="21"/>
  <c r="H11" i="21"/>
  <c r="G11" i="21"/>
  <c r="F11" i="21"/>
  <c r="E11" i="21"/>
  <c r="D11" i="21"/>
  <c r="C11" i="21"/>
  <c r="T12" i="20"/>
  <c r="U12" i="20"/>
  <c r="T13" i="20"/>
  <c r="U13" i="20"/>
  <c r="T14" i="20"/>
  <c r="U14" i="20"/>
  <c r="T15" i="20"/>
  <c r="U15" i="20"/>
  <c r="T16" i="20"/>
  <c r="U16" i="20"/>
  <c r="T17" i="20"/>
  <c r="U17" i="20"/>
  <c r="T18" i="20"/>
  <c r="U18" i="20"/>
  <c r="T19" i="20"/>
  <c r="U19" i="20"/>
  <c r="T20" i="20"/>
  <c r="U20" i="20"/>
  <c r="T21" i="20"/>
  <c r="U21" i="20"/>
  <c r="T22" i="20"/>
  <c r="U22" i="20"/>
  <c r="T23" i="20"/>
  <c r="U23" i="20"/>
  <c r="T24" i="20"/>
  <c r="U24" i="20"/>
  <c r="T25" i="20"/>
  <c r="U25" i="20"/>
  <c r="T26" i="20"/>
  <c r="U26" i="20"/>
  <c r="T27" i="20"/>
  <c r="U27" i="20"/>
  <c r="U11" i="20"/>
  <c r="T11" i="20"/>
  <c r="X12" i="20"/>
  <c r="Y12" i="20"/>
  <c r="X13" i="20"/>
  <c r="Y13" i="20"/>
  <c r="X14" i="20"/>
  <c r="Y14" i="20"/>
  <c r="X15" i="20"/>
  <c r="Y15" i="20"/>
  <c r="X16" i="20"/>
  <c r="Y16" i="20"/>
  <c r="X17" i="20"/>
  <c r="Y17" i="20"/>
  <c r="X18" i="20"/>
  <c r="Y18" i="20"/>
  <c r="X19" i="20"/>
  <c r="Y19" i="20"/>
  <c r="X20" i="20"/>
  <c r="Y20" i="20"/>
  <c r="X21" i="20"/>
  <c r="Y21" i="20"/>
  <c r="X22" i="20"/>
  <c r="Y22" i="20"/>
  <c r="X23" i="20"/>
  <c r="Y23" i="20"/>
  <c r="X24" i="20"/>
  <c r="Y24" i="20"/>
  <c r="X25" i="20"/>
  <c r="Y25" i="20"/>
  <c r="X26" i="20"/>
  <c r="Y26" i="20"/>
  <c r="X27" i="20"/>
  <c r="Y27" i="20"/>
  <c r="X28" i="20"/>
  <c r="Y28" i="20"/>
  <c r="Y11" i="20"/>
  <c r="X11" i="20"/>
  <c r="W28" i="20"/>
  <c r="V28" i="20"/>
  <c r="R28" i="20"/>
  <c r="T28" i="20" s="1"/>
  <c r="Q28" i="20"/>
  <c r="S28" i="20" s="1"/>
  <c r="W27" i="20"/>
  <c r="V27" i="20"/>
  <c r="W26" i="20"/>
  <c r="V26" i="20"/>
  <c r="W25" i="20"/>
  <c r="V25" i="20"/>
  <c r="W24" i="20"/>
  <c r="V24" i="20"/>
  <c r="W23" i="20"/>
  <c r="V23" i="20"/>
  <c r="W22" i="20"/>
  <c r="V22" i="20"/>
  <c r="W21" i="20"/>
  <c r="V21" i="20"/>
  <c r="W20" i="20"/>
  <c r="V20" i="20"/>
  <c r="W19" i="20"/>
  <c r="V19" i="20"/>
  <c r="W18" i="20"/>
  <c r="V18" i="20"/>
  <c r="W17" i="20"/>
  <c r="V17" i="20"/>
  <c r="W16" i="20"/>
  <c r="V16" i="20"/>
  <c r="W15" i="20"/>
  <c r="V15" i="20"/>
  <c r="W14" i="20"/>
  <c r="V14" i="20"/>
  <c r="W13" i="20"/>
  <c r="V13" i="20"/>
  <c r="W12" i="20"/>
  <c r="V12" i="20"/>
  <c r="W11" i="20"/>
  <c r="V11" i="20"/>
  <c r="K28" i="19"/>
  <c r="J28" i="19"/>
  <c r="I28" i="19"/>
  <c r="H28" i="19"/>
  <c r="K27" i="19"/>
  <c r="J27" i="19"/>
  <c r="I27" i="19"/>
  <c r="H27" i="19"/>
  <c r="K26" i="19"/>
  <c r="J26" i="19"/>
  <c r="I26" i="19"/>
  <c r="H26" i="19"/>
  <c r="K25" i="19"/>
  <c r="J25" i="19"/>
  <c r="I25" i="19"/>
  <c r="H25" i="19"/>
  <c r="K24" i="19"/>
  <c r="J24" i="19"/>
  <c r="I24" i="19"/>
  <c r="H24" i="19"/>
  <c r="K23" i="19"/>
  <c r="J23" i="19"/>
  <c r="I23" i="19"/>
  <c r="H23" i="19"/>
  <c r="K22" i="19"/>
  <c r="J22" i="19"/>
  <c r="I22" i="19"/>
  <c r="H22" i="19"/>
  <c r="K21" i="19"/>
  <c r="J21" i="19"/>
  <c r="I21" i="19"/>
  <c r="H21" i="19"/>
  <c r="K20" i="19"/>
  <c r="J20" i="19"/>
  <c r="I20" i="19"/>
  <c r="H20" i="19"/>
  <c r="K19" i="19"/>
  <c r="J19" i="19"/>
  <c r="I19" i="19"/>
  <c r="H19" i="19"/>
  <c r="K18" i="19"/>
  <c r="J18" i="19"/>
  <c r="I18" i="19"/>
  <c r="H18" i="19"/>
  <c r="K17" i="19"/>
  <c r="J17" i="19"/>
  <c r="I17" i="19"/>
  <c r="H17" i="19"/>
  <c r="K16" i="19"/>
  <c r="J16" i="19"/>
  <c r="I16" i="19"/>
  <c r="H16" i="19"/>
  <c r="K15" i="19"/>
  <c r="J15" i="19"/>
  <c r="I15" i="19"/>
  <c r="H15" i="19"/>
  <c r="K14" i="19"/>
  <c r="J14" i="19"/>
  <c r="I14" i="19"/>
  <c r="H14" i="19"/>
  <c r="K13" i="19"/>
  <c r="J13" i="19"/>
  <c r="I13" i="19"/>
  <c r="H13" i="19"/>
  <c r="K12" i="19"/>
  <c r="J12" i="19"/>
  <c r="I12" i="19"/>
  <c r="H12" i="19"/>
  <c r="K11" i="19"/>
  <c r="J11" i="19"/>
  <c r="I11" i="19"/>
  <c r="H11" i="19"/>
  <c r="C11" i="18"/>
  <c r="D11" i="18"/>
  <c r="E11" i="18"/>
  <c r="C12" i="18"/>
  <c r="D12" i="18"/>
  <c r="E12" i="18"/>
  <c r="C13" i="18"/>
  <c r="D13" i="18"/>
  <c r="E13" i="18"/>
  <c r="C14" i="18"/>
  <c r="D14" i="18"/>
  <c r="E14" i="18"/>
  <c r="C15" i="18"/>
  <c r="D15" i="18"/>
  <c r="E15" i="18"/>
  <c r="C16" i="18"/>
  <c r="D16" i="18"/>
  <c r="E16" i="18"/>
  <c r="C17" i="18"/>
  <c r="D17" i="18"/>
  <c r="E17" i="18"/>
  <c r="C18" i="18"/>
  <c r="D18" i="18"/>
  <c r="E18" i="18"/>
  <c r="C19" i="18"/>
  <c r="D19" i="18"/>
  <c r="E19" i="18"/>
  <c r="C20" i="18"/>
  <c r="D20" i="18"/>
  <c r="E20" i="18"/>
  <c r="C21" i="18"/>
  <c r="D21" i="18"/>
  <c r="E21" i="18"/>
  <c r="C22" i="18"/>
  <c r="D22" i="18"/>
  <c r="E22" i="18"/>
  <c r="C23" i="18"/>
  <c r="D23" i="18"/>
  <c r="E23" i="18"/>
  <c r="C24" i="18"/>
  <c r="D24" i="18"/>
  <c r="E24" i="18"/>
  <c r="C25" i="18"/>
  <c r="D25" i="18"/>
  <c r="E25" i="18"/>
  <c r="C26" i="18"/>
  <c r="D26" i="18"/>
  <c r="E26" i="18"/>
  <c r="C27" i="18"/>
  <c r="D27" i="18"/>
  <c r="E27" i="18"/>
  <c r="E10" i="18"/>
  <c r="D10" i="18"/>
  <c r="C10" i="18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H15" i="13"/>
  <c r="I15" i="13"/>
  <c r="G15" i="13"/>
  <c r="F15" i="13"/>
  <c r="E15" i="13"/>
  <c r="D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15" i="13"/>
  <c r="U28" i="20" l="1"/>
  <c r="E19" i="24"/>
  <c r="C28" i="24"/>
  <c r="E24" i="24"/>
  <c r="G23" i="24"/>
  <c r="F21" i="24"/>
  <c r="F28" i="24"/>
  <c r="F19" i="24"/>
  <c r="G12" i="24"/>
  <c r="G19" i="24"/>
  <c r="E27" i="24"/>
  <c r="H27" i="24" s="1"/>
  <c r="E14" i="24"/>
  <c r="D25" i="24"/>
  <c r="C21" i="24"/>
  <c r="F26" i="24"/>
  <c r="G18" i="24"/>
  <c r="E22" i="24"/>
  <c r="F17" i="24"/>
  <c r="E28" i="24"/>
  <c r="C14" i="24"/>
  <c r="C17" i="24"/>
  <c r="C22" i="24"/>
  <c r="G26" i="24"/>
  <c r="D14" i="24"/>
  <c r="D17" i="24"/>
  <c r="D22" i="24"/>
  <c r="C25" i="24"/>
  <c r="G28" i="24"/>
  <c r="G15" i="24"/>
  <c r="F14" i="24"/>
  <c r="F25" i="24"/>
  <c r="D18" i="24"/>
  <c r="G22" i="24"/>
  <c r="G25" i="24"/>
  <c r="H29" i="24"/>
  <c r="C18" i="24"/>
  <c r="E18" i="24"/>
  <c r="D26" i="24"/>
  <c r="G17" i="24"/>
  <c r="C26" i="24"/>
  <c r="D16" i="24"/>
  <c r="D24" i="24"/>
  <c r="D13" i="24"/>
  <c r="H13" i="24" s="1"/>
  <c r="E16" i="24"/>
  <c r="D21" i="24"/>
  <c r="C12" i="24"/>
  <c r="D15" i="24"/>
  <c r="C20" i="24"/>
  <c r="D23" i="24"/>
  <c r="D12" i="24"/>
  <c r="E15" i="24"/>
  <c r="D20" i="24"/>
  <c r="E23" i="24"/>
  <c r="E12" i="24"/>
  <c r="F15" i="24"/>
  <c r="E20" i="24"/>
  <c r="F23" i="24"/>
  <c r="H21" i="24" l="1"/>
  <c r="H28" i="24"/>
  <c r="H24" i="24"/>
  <c r="H19" i="24"/>
  <c r="H22" i="24"/>
  <c r="H25" i="24"/>
  <c r="H17" i="24"/>
  <c r="H18" i="24"/>
  <c r="H14" i="24"/>
  <c r="H26" i="24"/>
  <c r="H15" i="24"/>
  <c r="H16" i="24"/>
  <c r="H23" i="24"/>
  <c r="H12" i="24"/>
  <c r="H20" i="24"/>
</calcChain>
</file>

<file path=xl/sharedStrings.xml><?xml version="1.0" encoding="utf-8"?>
<sst xmlns="http://schemas.openxmlformats.org/spreadsheetml/2006/main" count="990" uniqueCount="252">
  <si>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</si>
  <si>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</si>
  <si>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</si>
  <si>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</si>
  <si>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</si>
  <si>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</si>
  <si>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</si>
  <si>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</si>
  <si>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</si>
  <si>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</si>
  <si>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</si>
  <si>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</si>
  <si>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</si>
  <si>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</si>
  <si>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</si>
  <si>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</si>
  <si>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</si>
  <si>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</si>
  <si>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</si>
  <si>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</si>
  <si>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</si>
  <si>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</si>
  <si>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</si>
  <si>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</si>
  <si>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</si>
  <si>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</si>
  <si>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</si>
  <si>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</si>
  <si>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</si>
  <si>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</si>
  <si>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</si>
  <si>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</si>
  <si>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</si>
  <si>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</si>
  <si>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</si>
  <si>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</si>
  <si>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</si>
  <si>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</si>
  <si>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</si>
  <si>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</si>
  <si>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</si>
  <si>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</si>
  <si>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</si>
  <si>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</si>
  <si>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</si>
  <si>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</si>
  <si>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</si>
  <si>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</si>
  <si>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</si>
  <si>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Ingresados 
procedentes 
otros organos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</si>
  <si>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</si>
  <si>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</si>
  <si>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</si>
  <si>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</si>
  <si>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</si>
  <si>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</si>
  <si>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</si>
  <si>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</si>
  <si>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</si>
  <si>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</si>
  <si>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</si>
  <si>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</si>
  <si>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</si>
  <si>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</si>
  <si>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</si>
  <si>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</si>
  <si>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</si>
  <si>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</si>
  <si>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</si>
  <si>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</si>
  <si>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</si>
  <si>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</si>
  <si>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</si>
  <si>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</si>
  <si>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</si>
  <si>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</si>
  <si>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</si>
  <si>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</si>
  <si>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</si>
  <si>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</si>
  <si>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</si>
  <si>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</si>
  <si>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</si>
  <si>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</si>
  <si>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</si>
  <si>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</si>
  <si>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</si>
  <si>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</si>
  <si>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</si>
  <si>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</si>
  <si>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</si>
  <si>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</si>
  <si>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</si>
  <si>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</si>
  <si>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</si>
  <si>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</si>
  <si>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</si>
  <si>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</si>
  <si>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</si>
  <si>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Otros Contenciosos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</si>
  <si>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</si>
  <si>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</si>
  <si>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</si>
  <si>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</si>
  <si>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</si>
  <si>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</si>
  <si>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</si>
  <si>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</si>
  <si>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</si>
  <si>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</si>
  <si>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</si>
  <si>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</si>
  <si>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</si>
  <si>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</si>
  <si>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</si>
  <si>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</si>
  <si>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</si>
  <si>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</si>
  <si>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</si>
  <si>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</si>
  <si>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</si>
  <si>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</si>
  <si>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</si>
  <si>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</si>
  <si>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</si>
  <si>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</si>
  <si>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</si>
  <si>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</si>
  <si>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</si>
  <si>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</si>
  <si>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</si>
  <si>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</si>
  <si>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</si>
  <si>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</si>
  <si>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</si>
  <si>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</si>
  <si>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</si>
  <si>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</si>
  <si>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</si>
  <si>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</si>
  <si>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</si>
  <si>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</si>
  <si>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</si>
  <si>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</si>
  <si>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</si>
  <si>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</si>
  <si>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</si>
  <si>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</si>
  <si>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</si>
  <si>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</si>
  <si>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</si>
  <si>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</si>
  <si>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</si>
  <si>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</si>
  <si>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</si>
  <si>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</si>
  <si>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</si>
  <si>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</si>
  <si>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</si>
  <si>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</si>
  <si>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</si>
  <si>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</si>
  <si>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</si>
  <si>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</si>
  <si>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</si>
  <si>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Hombre-Extranjero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</si>
  <si>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</si>
  <si>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</si>
  <si>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</si>
  <si>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</si>
  <si>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</si>
  <si>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</si>
  <si>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</si>
  <si>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</si>
  <si>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</si>
  <si>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Porcentaje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</si>
  <si>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</si>
  <si>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</si>
  <si>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</si>
  <si>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</si>
  <si>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</si>
  <si>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</si>
  <si>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</si>
  <si>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</si>
  <si>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</si>
  <si>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</si>
  <si>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</si>
  <si>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</si>
  <si>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</si>
  <si>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</si>
  <si>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</si>
  <si>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</si>
  <si>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</si>
  <si>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</si>
  <si>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</si>
  <si>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</si>
  <si>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</si>
  <si>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</si>
  <si>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</si>
  <si>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</si>
  <si>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</si>
  <si>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</si>
  <si>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</si>
  <si>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</si>
  <si>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</si>
  <si>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</si>
  <si>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</si>
  <si>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</si>
  <si>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</si>
  <si>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</si>
  <si>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</si>
  <si>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</si>
  <si>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</si>
  <si>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</si>
  <si>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</si>
  <si>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</si>
  <si>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</si>
  <si>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</si>
  <si>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</si>
  <si>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</si>
  <si>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</si>
  <si>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</si>
  <si>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</si>
  <si>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</si>
  <si>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</si>
  <si>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</si>
  <si>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</si>
  <si>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</si>
  <si>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</si>
  <si>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</si>
  <si>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</si>
  <si>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</si>
  <si>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</si>
  <si>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</si>
  <si>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</si>
  <si>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</si>
  <si>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</si>
  <si>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</si>
  <si>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</si>
  <si>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</si>
  <si>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</si>
  <si>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</si>
  <si>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</si>
  <si>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</si>
  <si>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</si>
  <si>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</si>
  <si>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</si>
  <si>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</si>
  <si>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</si>
  <si>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</si>
  <si>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</si>
  <si>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Población definitiva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</si>
</sst>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99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Border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vertical="center"/>
    </xf>
    <xf numFmtId="10" fontId="4" fillId="0" borderId="17" xfId="0" applyNumberFormat="1" applyFont="1" applyBorder="1" applyAlignment="1">
      <alignment vertical="center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right" vertical="center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12" fillId="0" borderId="0" xfId="0" applyFont="1" applyFill="1" applyBorder="1" applyAlignment="1"/>
    <xf numFmtId="0" fontId="6" fillId="0" borderId="0" xfId="0" applyFont="1" applyBorder="1"/>
    <xf numFmtId="0" fontId="5" fillId="0" borderId="0" xfId="2" applyFont="1" applyBorder="1" applyAlignment="1">
      <alignment horizontal="left" wrapText="1"/>
    </xf>
    <xf numFmtId="164" fontId="5" fillId="0" borderId="0" xfId="0" applyNumberFormat="1" applyFont="1" applyBorder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5" xfId="0" applyFont="1" applyFill="1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</cellXfs>
  <cellStyles count="3">
    <cellStyle name="Hipervínculo" xfId="1" builtinId="8"/>
    <cellStyle name="Normal" xfId="0" builtinId="0"/>
    <cellStyle name="Normal_MovimientoTodos" xfId="2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/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/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/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/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/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/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/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12417</xdr:colOff>
      <xdr:row>7</xdr:row>
      <xdr:rowOff>28576</xdr:rowOff>
    </xdr:to>
    <xdr:sp macro="" textlink="">
      <xdr:nvSpPr>
        <xdr:cNvPr id="3" name="2 Rectángulo redondeado"/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9</xdr:col>
      <xdr:colOff>95250</xdr:colOff>
      <xdr:row>2</xdr:row>
      <xdr:rowOff>47625</xdr:rowOff>
    </xdr:from>
    <xdr:to>
      <xdr:col>10</xdr:col>
      <xdr:colOff>19050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77900" y="3714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1181101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1197402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66675</xdr:rowOff>
    </xdr:from>
    <xdr:to>
      <xdr:col>11</xdr:col>
      <xdr:colOff>742950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716000" y="3905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104775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119818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304801</xdr:colOff>
      <xdr:row>1</xdr:row>
      <xdr:rowOff>95250</xdr:rowOff>
    </xdr:from>
    <xdr:to>
      <xdr:col>11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1028700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296900" y="371475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/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/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209551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189580</xdr:colOff>
      <xdr:row>6</xdr:row>
      <xdr:rowOff>19050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809625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824831</xdr:colOff>
      <xdr:row>6</xdr:row>
      <xdr:rowOff>123826</xdr:rowOff>
    </xdr:to>
    <xdr:sp macro="" textlink="">
      <xdr:nvSpPr>
        <xdr:cNvPr id="3" name="2 Rectángulo redondeado"/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/>
    <hyperlink ref="B24" location="Señalamientos!A1" display="Señalamientos"/>
    <hyperlink ref="B23" location="'Auxilio Judicial'!A1" display="Auxilio Judicial"/>
    <hyperlink ref="B25" location="'Procedimientos elevados'!A1" display="Procedimientos Elevados"/>
    <hyperlink ref="B26" location="'Sumarios elevados '!A1" display="Sumarios Elevados"/>
    <hyperlink ref="B27" location="'Proc Jurado elevados  '!A1" display="Proc.Jurado Elevados"/>
    <hyperlink ref="B28" location="OrdenesSegunInstancia!A1" display="Órdenes de Protección,(Art.544-Ter), según Instancia"/>
    <hyperlink ref="B29" location="'OrdenesSegunInstancia %'!A1" display="Órdenes de Protección,(Art.544-Ter), según Instancia(porcentajes)"/>
    <hyperlink ref="B31" location="'Ordenes y Medidas'!A1" display="Órdenes y Medidas, (art.544-Ter y 544-bis) por Sexo y Nacionalidad"/>
    <hyperlink ref="B32" location="'Procesos por Delito'!A1" display="Procesos por delito"/>
    <hyperlink ref="B33" location="PersonasEnjuiciadas!A1" display="Personas enjuiciadas"/>
    <hyperlink ref="B34" location="'% condenados'!A1" display="Porcentaje de Condenados"/>
    <hyperlink ref="B35" location="Relacion!A1" display="Relaciaón de Víctimas y Denunciados"/>
    <hyperlink ref="B36" location="'Denuncias-Renuncias'!A1" display="Denuncias-Renuncias"/>
    <hyperlink ref="B37" location="'Distribucion % denuncias'!A1" display="Distribución porcentual de las Denuncias"/>
    <hyperlink ref="B38" location="Sobreseimientos!A1" display="Sobreseimientos"/>
    <hyperlink ref="B39" location="Terminación!A1" display="Formas de Terminación"/>
    <hyperlink ref="B30" location="'Medidas de Protección'!A1" display="Medidas judiciales de protección"/>
    <hyperlink ref="B20:D20" location="'AP por tipo de Delitos Leves'!A1" display="Juicios de Faltas/Delitos Leves"/>
    <hyperlink ref="B21:C21" location="'Asuntos Civiles'!A1" display="Asuntos Civiles"/>
    <hyperlink ref="B22:C22" location="'Medidas LEC'!A1" display="Medidas LEC"/>
    <hyperlink ref="B23:C23" location="'Auxilio Judicial'!A1" display="Auxilio Judicial"/>
    <hyperlink ref="B24:C24" location="Señalamientos!A1" display="Señalamientos"/>
    <hyperlink ref="B25:D25" location="'Procedimientos Elevados'!A1" display="Procedimientos Elevados"/>
    <hyperlink ref="B26:D26" location="'Sumarios Elevados'!A1" display="Sumarios Elevados"/>
    <hyperlink ref="B27:D27" location="'Proc Jurado elevados'!A1" display="Proc.Jurado Elevados"/>
    <hyperlink ref="B28:I28" location="'Órdenes según Instancia'!A1" display="Órdenes de Protección y Medidas,(Arts. 544 Ter y 544 Bis), según Instancia"/>
    <hyperlink ref="B29:J29" location="'Órdenes según Instancia%'!A1" display="Órdenes de Protección y Medidas,(Arts. 544 Ter y 544 Bis), según Instancia, (porcentajes)"/>
    <hyperlink ref="B30:J30" location="'Medidas Protección'!A1" display="Medidas judiciales de protección y seguridad de las Víctimas, (incluidas todas 544 Bis y 544 Ter)"/>
    <hyperlink ref="B31:H31" location="'Órdenes y Medidas'!A1" display="Órdenes y Medidas, (art. 544 Ter y 544 Bis) por Sexo y Nacionalidad"/>
    <hyperlink ref="B32:C32" location="'Procesos por Delito'!A1" display="Procesos por delito"/>
    <hyperlink ref="B33:C33" location="'Personas Enjuiciadas'!A1" display="Personas enjuiciadas"/>
    <hyperlink ref="B34:D34" location="'% de Condenas'!A1" display="Porcentaje de Condenados"/>
    <hyperlink ref="B35:E35" location="'Relación Víctima_Denunciado '!A1" display="Relación de Víctimas y Denunciados"/>
    <hyperlink ref="B36:C36" location="'Denuncias-Renuncias'!A1" display="Denuncias-Renuncias"/>
    <hyperlink ref="B37:E37" location="'Distribucion % Denuncias'!A1" display="Distribución porcentual de las Denuncias"/>
    <hyperlink ref="B38:C38" location="Sobreseimientos!A1" display="Sobreseimientos"/>
    <hyperlink ref="B39:D39" location="Terminación!A1" display="Formas de Terminación"/>
    <hyperlink ref="B19:C19" location="Delitos!A1" display="Delito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1:11" ht="44.25" customHeight="1" thickBot="1" x14ac:dyDescent="0.25">
      <c r="A9" s="14"/>
      <c r="B9" s="15"/>
      <c r="C9" s="67" t="s">
        <v>132</v>
      </c>
      <c r="D9" s="67"/>
      <c r="E9" s="77"/>
      <c r="F9" s="69" t="s">
        <v>131</v>
      </c>
      <c r="G9" s="67"/>
      <c r="H9" s="77"/>
      <c r="I9" s="69" t="s">
        <v>134</v>
      </c>
      <c r="J9" s="67"/>
      <c r="K9" s="77"/>
    </row>
    <row r="10" spans="1:11" ht="42" customHeight="1" thickBot="1" x14ac:dyDescent="0.25">
      <c r="A10" s="14"/>
      <c r="B10" s="11"/>
      <c r="C10" s="17" t="s">
        <v>135</v>
      </c>
      <c r="D10" s="18" t="s">
        <v>136</v>
      </c>
      <c r="E10" s="18" t="s">
        <v>53</v>
      </c>
      <c r="F10" s="18" t="s">
        <v>135</v>
      </c>
      <c r="G10" s="18" t="s">
        <v>136</v>
      </c>
      <c r="H10" s="18" t="s">
        <v>53</v>
      </c>
      <c r="I10" s="18" t="s">
        <v>135</v>
      </c>
      <c r="J10" s="18" t="s">
        <v>136</v>
      </c>
      <c r="K10" s="18" t="s">
        <v>53</v>
      </c>
    </row>
    <row r="11" spans="1:11" ht="20.100000000000001" customHeight="1" thickBot="1" x14ac:dyDescent="0.25">
      <c r="B11" s="3" t="s">
        <v>22</v>
      </c>
      <c r="C11" s="19">
        <v>16</v>
      </c>
      <c r="D11" s="19">
        <v>0</v>
      </c>
      <c r="E11" s="19">
        <v>16</v>
      </c>
      <c r="F11" s="19">
        <v>35</v>
      </c>
      <c r="G11" s="19">
        <v>2</v>
      </c>
      <c r="H11" s="19">
        <v>37</v>
      </c>
      <c r="I11" s="19">
        <v>51</v>
      </c>
      <c r="J11" s="19">
        <v>2</v>
      </c>
      <c r="K11" s="19">
        <v>53</v>
      </c>
    </row>
    <row r="12" spans="1:11" ht="20.100000000000001" customHeight="1" thickBot="1" x14ac:dyDescent="0.25">
      <c r="B12" s="4" t="s">
        <v>23</v>
      </c>
      <c r="C12" s="20">
        <v>2</v>
      </c>
      <c r="D12" s="20">
        <v>0</v>
      </c>
      <c r="E12" s="20">
        <v>2</v>
      </c>
      <c r="F12" s="20">
        <v>1</v>
      </c>
      <c r="G12" s="20">
        <v>0</v>
      </c>
      <c r="H12" s="20">
        <v>1</v>
      </c>
      <c r="I12" s="20">
        <v>3</v>
      </c>
      <c r="J12" s="20">
        <v>0</v>
      </c>
      <c r="K12" s="20">
        <v>3</v>
      </c>
    </row>
    <row r="13" spans="1:11" ht="20.100000000000001" customHeight="1" thickBot="1" x14ac:dyDescent="0.25">
      <c r="B13" s="4" t="s">
        <v>24</v>
      </c>
      <c r="C13" s="20">
        <v>5</v>
      </c>
      <c r="D13" s="20">
        <v>0</v>
      </c>
      <c r="E13" s="20">
        <v>5</v>
      </c>
      <c r="F13" s="20">
        <v>3</v>
      </c>
      <c r="G13" s="20">
        <v>0</v>
      </c>
      <c r="H13" s="20">
        <v>3</v>
      </c>
      <c r="I13" s="20">
        <v>8</v>
      </c>
      <c r="J13" s="20">
        <v>0</v>
      </c>
      <c r="K13" s="20">
        <v>8</v>
      </c>
    </row>
    <row r="14" spans="1:11" ht="20.100000000000001" customHeight="1" thickBot="1" x14ac:dyDescent="0.25">
      <c r="B14" s="4" t="s">
        <v>25</v>
      </c>
      <c r="C14" s="20">
        <v>5</v>
      </c>
      <c r="D14" s="20">
        <v>0</v>
      </c>
      <c r="E14" s="20">
        <v>5</v>
      </c>
      <c r="F14" s="20">
        <v>6</v>
      </c>
      <c r="G14" s="20">
        <v>0</v>
      </c>
      <c r="H14" s="20">
        <v>6</v>
      </c>
      <c r="I14" s="20">
        <v>11</v>
      </c>
      <c r="J14" s="20">
        <v>0</v>
      </c>
      <c r="K14" s="20">
        <v>11</v>
      </c>
    </row>
    <row r="15" spans="1:11" ht="20.100000000000001" customHeight="1" thickBot="1" x14ac:dyDescent="0.25">
      <c r="B15" s="4" t="s">
        <v>26</v>
      </c>
      <c r="C15" s="20">
        <v>2</v>
      </c>
      <c r="D15" s="20">
        <v>0</v>
      </c>
      <c r="E15" s="20">
        <v>2</v>
      </c>
      <c r="F15" s="20">
        <v>2</v>
      </c>
      <c r="G15" s="20">
        <v>0</v>
      </c>
      <c r="H15" s="20">
        <v>2</v>
      </c>
      <c r="I15" s="20">
        <v>4</v>
      </c>
      <c r="J15" s="20">
        <v>0</v>
      </c>
      <c r="K15" s="20">
        <v>4</v>
      </c>
    </row>
    <row r="16" spans="1:11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2:11" ht="20.100000000000001" customHeight="1" thickBot="1" x14ac:dyDescent="0.25">
      <c r="B17" s="4" t="s">
        <v>28</v>
      </c>
      <c r="C17" s="20">
        <v>0</v>
      </c>
      <c r="D17" s="20">
        <v>1</v>
      </c>
      <c r="E17" s="20">
        <v>1</v>
      </c>
      <c r="F17" s="20">
        <v>4</v>
      </c>
      <c r="G17" s="20">
        <v>0</v>
      </c>
      <c r="H17" s="20">
        <v>4</v>
      </c>
      <c r="I17" s="20">
        <v>4</v>
      </c>
      <c r="J17" s="20">
        <v>1</v>
      </c>
      <c r="K17" s="20">
        <v>5</v>
      </c>
    </row>
    <row r="18" spans="2:11" ht="20.100000000000001" customHeight="1" thickBot="1" x14ac:dyDescent="0.25">
      <c r="B18" s="4" t="s">
        <v>29</v>
      </c>
      <c r="C18" s="20">
        <v>1</v>
      </c>
      <c r="D18" s="20">
        <v>0</v>
      </c>
      <c r="E18" s="20">
        <v>1</v>
      </c>
      <c r="F18" s="20">
        <v>0</v>
      </c>
      <c r="G18" s="20">
        <v>1</v>
      </c>
      <c r="H18" s="20">
        <v>1</v>
      </c>
      <c r="I18" s="20">
        <v>1</v>
      </c>
      <c r="J18" s="20">
        <v>1</v>
      </c>
      <c r="K18" s="20">
        <v>2</v>
      </c>
    </row>
    <row r="19" spans="2:11" ht="20.100000000000001" customHeight="1" thickBot="1" x14ac:dyDescent="0.25">
      <c r="B19" s="4" t="s">
        <v>30</v>
      </c>
      <c r="C19" s="20">
        <v>21</v>
      </c>
      <c r="D19" s="20">
        <v>3</v>
      </c>
      <c r="E19" s="20">
        <v>24</v>
      </c>
      <c r="F19" s="20">
        <v>44</v>
      </c>
      <c r="G19" s="20">
        <v>18</v>
      </c>
      <c r="H19" s="20">
        <v>62</v>
      </c>
      <c r="I19" s="20">
        <v>65</v>
      </c>
      <c r="J19" s="20">
        <v>21</v>
      </c>
      <c r="K19" s="20">
        <v>86</v>
      </c>
    </row>
    <row r="20" spans="2:11" ht="20.100000000000001" customHeight="1" thickBot="1" x14ac:dyDescent="0.25">
      <c r="B20" s="4" t="s">
        <v>31</v>
      </c>
      <c r="C20" s="20">
        <v>19</v>
      </c>
      <c r="D20" s="20">
        <v>1</v>
      </c>
      <c r="E20" s="20">
        <v>20</v>
      </c>
      <c r="F20" s="20">
        <v>16</v>
      </c>
      <c r="G20" s="20">
        <v>7</v>
      </c>
      <c r="H20" s="20">
        <v>23</v>
      </c>
      <c r="I20" s="20">
        <v>35</v>
      </c>
      <c r="J20" s="20">
        <v>8</v>
      </c>
      <c r="K20" s="20">
        <v>43</v>
      </c>
    </row>
    <row r="21" spans="2:11" ht="20.100000000000001" customHeight="1" thickBot="1" x14ac:dyDescent="0.25">
      <c r="B21" s="4" t="s">
        <v>32</v>
      </c>
      <c r="C21" s="20">
        <v>4</v>
      </c>
      <c r="D21" s="20">
        <v>0</v>
      </c>
      <c r="E21" s="20">
        <v>4</v>
      </c>
      <c r="F21" s="20">
        <v>1</v>
      </c>
      <c r="G21" s="20">
        <v>0</v>
      </c>
      <c r="H21" s="20">
        <v>1</v>
      </c>
      <c r="I21" s="20">
        <v>5</v>
      </c>
      <c r="J21" s="20">
        <v>0</v>
      </c>
      <c r="K21" s="20">
        <v>5</v>
      </c>
    </row>
    <row r="22" spans="2:11" ht="20.100000000000001" customHeight="1" thickBot="1" x14ac:dyDescent="0.25">
      <c r="B22" s="4" t="s">
        <v>33</v>
      </c>
      <c r="C22" s="20">
        <v>5</v>
      </c>
      <c r="D22" s="20">
        <v>0</v>
      </c>
      <c r="E22" s="20">
        <v>5</v>
      </c>
      <c r="F22" s="20">
        <v>2</v>
      </c>
      <c r="G22" s="20">
        <v>4</v>
      </c>
      <c r="H22" s="20">
        <v>6</v>
      </c>
      <c r="I22" s="20">
        <v>7</v>
      </c>
      <c r="J22" s="20">
        <v>4</v>
      </c>
      <c r="K22" s="20">
        <v>11</v>
      </c>
    </row>
    <row r="23" spans="2:11" ht="20.100000000000001" customHeight="1" thickBot="1" x14ac:dyDescent="0.25">
      <c r="B23" s="4" t="s">
        <v>34</v>
      </c>
      <c r="C23" s="20">
        <v>17</v>
      </c>
      <c r="D23" s="20">
        <v>0</v>
      </c>
      <c r="E23" s="20">
        <v>17</v>
      </c>
      <c r="F23" s="20">
        <v>14</v>
      </c>
      <c r="G23" s="20">
        <v>9</v>
      </c>
      <c r="H23" s="20">
        <v>23</v>
      </c>
      <c r="I23" s="20">
        <v>31</v>
      </c>
      <c r="J23" s="20">
        <v>9</v>
      </c>
      <c r="K23" s="20">
        <v>40</v>
      </c>
    </row>
    <row r="24" spans="2:11" ht="20.100000000000001" customHeight="1" thickBot="1" x14ac:dyDescent="0.25">
      <c r="B24" s="4" t="s">
        <v>35</v>
      </c>
      <c r="C24" s="20">
        <v>5</v>
      </c>
      <c r="D24" s="20">
        <v>0</v>
      </c>
      <c r="E24" s="20">
        <v>5</v>
      </c>
      <c r="F24" s="20">
        <v>3</v>
      </c>
      <c r="G24" s="20">
        <v>3</v>
      </c>
      <c r="H24" s="20">
        <v>6</v>
      </c>
      <c r="I24" s="20">
        <v>8</v>
      </c>
      <c r="J24" s="20">
        <v>3</v>
      </c>
      <c r="K24" s="20">
        <v>11</v>
      </c>
    </row>
    <row r="25" spans="2:11" ht="20.100000000000001" customHeight="1" thickBot="1" x14ac:dyDescent="0.25">
      <c r="B25" s="4" t="s">
        <v>36</v>
      </c>
      <c r="C25" s="20">
        <v>1</v>
      </c>
      <c r="D25" s="20">
        <v>0</v>
      </c>
      <c r="E25" s="20">
        <v>1</v>
      </c>
      <c r="F25" s="20">
        <v>1</v>
      </c>
      <c r="G25" s="20">
        <v>0</v>
      </c>
      <c r="H25" s="20">
        <v>1</v>
      </c>
      <c r="I25" s="20">
        <v>2</v>
      </c>
      <c r="J25" s="20">
        <v>0</v>
      </c>
      <c r="K25" s="20">
        <v>2</v>
      </c>
    </row>
    <row r="26" spans="2:11" ht="20.100000000000001" customHeight="1" thickBot="1" x14ac:dyDescent="0.25">
      <c r="B26" s="5" t="s">
        <v>37</v>
      </c>
      <c r="C26" s="20">
        <v>2</v>
      </c>
      <c r="D26" s="20">
        <v>0</v>
      </c>
      <c r="E26" s="20">
        <v>2</v>
      </c>
      <c r="F26" s="20">
        <v>12</v>
      </c>
      <c r="G26" s="20">
        <v>0</v>
      </c>
      <c r="H26" s="20">
        <v>12</v>
      </c>
      <c r="I26" s="20">
        <v>14</v>
      </c>
      <c r="J26" s="20">
        <v>0</v>
      </c>
      <c r="K26" s="20">
        <v>14</v>
      </c>
    </row>
    <row r="27" spans="2:11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2:11" ht="20.100000000000001" customHeight="1" thickBot="1" x14ac:dyDescent="0.25">
      <c r="B28" s="7" t="s">
        <v>39</v>
      </c>
      <c r="C28" s="9">
        <f>SUM(C11:C27)</f>
        <v>105</v>
      </c>
      <c r="D28" s="9">
        <f t="shared" ref="D28:K28" si="0">SUM(D11:D27)</f>
        <v>5</v>
      </c>
      <c r="E28" s="9">
        <f t="shared" si="0"/>
        <v>110</v>
      </c>
      <c r="F28" s="9">
        <f t="shared" si="0"/>
        <v>144</v>
      </c>
      <c r="G28" s="9">
        <f t="shared" si="0"/>
        <v>44</v>
      </c>
      <c r="H28" s="9">
        <f t="shared" si="0"/>
        <v>188</v>
      </c>
      <c r="I28" s="9">
        <f t="shared" si="0"/>
        <v>249</v>
      </c>
      <c r="J28" s="9">
        <f t="shared" si="0"/>
        <v>49</v>
      </c>
      <c r="K28" s="9">
        <f t="shared" si="0"/>
        <v>298</v>
      </c>
    </row>
    <row r="29" spans="2:11" x14ac:dyDescent="0.2">
      <c r="C29" s="66"/>
      <c r="D29" s="66"/>
      <c r="E29" s="66"/>
      <c r="F29" s="66"/>
      <c r="G29" s="66"/>
      <c r="H29" s="66"/>
      <c r="I29" s="66"/>
      <c r="J29" s="66"/>
      <c r="K29" s="66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5"/>
      <c r="C9" s="81" t="s">
        <v>137</v>
      </c>
      <c r="D9" s="81"/>
      <c r="E9" s="81"/>
    </row>
    <row r="10" spans="2:5" ht="42.75" customHeight="1" thickBot="1" x14ac:dyDescent="0.25">
      <c r="B10" s="11"/>
      <c r="C10" s="22" t="s">
        <v>132</v>
      </c>
      <c r="D10" s="22" t="s">
        <v>131</v>
      </c>
      <c r="E10" s="22" t="s">
        <v>53</v>
      </c>
    </row>
    <row r="11" spans="2:5" ht="20.100000000000001" customHeight="1" thickBot="1" x14ac:dyDescent="0.25">
      <c r="B11" s="3" t="s">
        <v>22</v>
      </c>
      <c r="C11" s="19">
        <v>6</v>
      </c>
      <c r="D11" s="19">
        <v>4</v>
      </c>
      <c r="E11" s="19">
        <v>10</v>
      </c>
    </row>
    <row r="12" spans="2:5" ht="20.100000000000001" customHeight="1" thickBot="1" x14ac:dyDescent="0.25">
      <c r="B12" s="4" t="s">
        <v>23</v>
      </c>
      <c r="C12" s="20">
        <v>1</v>
      </c>
      <c r="D12" s="20">
        <v>0</v>
      </c>
      <c r="E12" s="20">
        <v>1</v>
      </c>
    </row>
    <row r="13" spans="2:5" ht="20.100000000000001" customHeight="1" thickBot="1" x14ac:dyDescent="0.25">
      <c r="B13" s="4" t="s">
        <v>24</v>
      </c>
      <c r="C13" s="20">
        <v>0</v>
      </c>
      <c r="D13" s="20">
        <v>0</v>
      </c>
      <c r="E13" s="20">
        <v>0</v>
      </c>
    </row>
    <row r="14" spans="2:5" ht="20.100000000000001" customHeight="1" thickBot="1" x14ac:dyDescent="0.25">
      <c r="B14" s="4" t="s">
        <v>25</v>
      </c>
      <c r="C14" s="20">
        <v>2</v>
      </c>
      <c r="D14" s="20">
        <v>2</v>
      </c>
      <c r="E14" s="20">
        <v>4</v>
      </c>
    </row>
    <row r="15" spans="2:5" ht="20.100000000000001" customHeight="1" thickBot="1" x14ac:dyDescent="0.25">
      <c r="B15" s="4" t="s">
        <v>26</v>
      </c>
      <c r="C15" s="20">
        <v>6</v>
      </c>
      <c r="D15" s="20">
        <v>0</v>
      </c>
      <c r="E15" s="20">
        <v>6</v>
      </c>
    </row>
    <row r="16" spans="2:5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</row>
    <row r="17" spans="2:5" ht="20.100000000000001" customHeight="1" thickBot="1" x14ac:dyDescent="0.25">
      <c r="B17" s="4" t="s">
        <v>28</v>
      </c>
      <c r="C17" s="20">
        <v>1</v>
      </c>
      <c r="D17" s="20">
        <v>0</v>
      </c>
      <c r="E17" s="20">
        <v>1</v>
      </c>
    </row>
    <row r="18" spans="2:5" ht="20.100000000000001" customHeight="1" thickBot="1" x14ac:dyDescent="0.25">
      <c r="B18" s="4" t="s">
        <v>29</v>
      </c>
      <c r="C18" s="20">
        <v>1</v>
      </c>
      <c r="D18" s="20">
        <v>0</v>
      </c>
      <c r="E18" s="20">
        <v>1</v>
      </c>
    </row>
    <row r="19" spans="2:5" ht="20.100000000000001" customHeight="1" thickBot="1" x14ac:dyDescent="0.25">
      <c r="B19" s="4" t="s">
        <v>30</v>
      </c>
      <c r="C19" s="20">
        <v>5</v>
      </c>
      <c r="D19" s="20">
        <v>5</v>
      </c>
      <c r="E19" s="20">
        <v>10</v>
      </c>
    </row>
    <row r="20" spans="2:5" ht="20.100000000000001" customHeight="1" thickBot="1" x14ac:dyDescent="0.25">
      <c r="B20" s="4" t="s">
        <v>31</v>
      </c>
      <c r="C20" s="20">
        <v>7</v>
      </c>
      <c r="D20" s="20">
        <v>3</v>
      </c>
      <c r="E20" s="20">
        <v>10</v>
      </c>
    </row>
    <row r="21" spans="2:5" ht="20.100000000000001" customHeight="1" thickBot="1" x14ac:dyDescent="0.25">
      <c r="B21" s="4" t="s">
        <v>32</v>
      </c>
      <c r="C21" s="20">
        <v>0</v>
      </c>
      <c r="D21" s="20">
        <v>1</v>
      </c>
      <c r="E21" s="20">
        <v>1</v>
      </c>
    </row>
    <row r="22" spans="2:5" ht="20.100000000000001" customHeight="1" thickBot="1" x14ac:dyDescent="0.25">
      <c r="B22" s="4" t="s">
        <v>33</v>
      </c>
      <c r="C22" s="20">
        <v>2</v>
      </c>
      <c r="D22" s="20">
        <v>1</v>
      </c>
      <c r="E22" s="20">
        <v>3</v>
      </c>
    </row>
    <row r="23" spans="2:5" ht="20.100000000000001" customHeight="1" thickBot="1" x14ac:dyDescent="0.25">
      <c r="B23" s="4" t="s">
        <v>34</v>
      </c>
      <c r="C23" s="20">
        <v>4</v>
      </c>
      <c r="D23" s="20">
        <v>1</v>
      </c>
      <c r="E23" s="20">
        <v>5</v>
      </c>
    </row>
    <row r="24" spans="2:5" ht="20.100000000000001" customHeight="1" thickBot="1" x14ac:dyDescent="0.25">
      <c r="B24" s="4" t="s">
        <v>35</v>
      </c>
      <c r="C24" s="20">
        <v>2</v>
      </c>
      <c r="D24" s="20">
        <v>0</v>
      </c>
      <c r="E24" s="20">
        <v>2</v>
      </c>
    </row>
    <row r="25" spans="2:5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</row>
    <row r="26" spans="2:5" ht="20.100000000000001" customHeight="1" thickBot="1" x14ac:dyDescent="0.25">
      <c r="B26" s="5" t="s">
        <v>37</v>
      </c>
      <c r="C26" s="20">
        <v>0</v>
      </c>
      <c r="D26" s="20">
        <v>0</v>
      </c>
      <c r="E26" s="20">
        <v>0</v>
      </c>
    </row>
    <row r="27" spans="2:5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</row>
    <row r="28" spans="2:5" ht="20.100000000000001" customHeight="1" thickBot="1" x14ac:dyDescent="0.25">
      <c r="B28" s="7" t="s">
        <v>39</v>
      </c>
      <c r="C28" s="9">
        <f>SUM(C11:C27)</f>
        <v>37</v>
      </c>
      <c r="D28" s="9">
        <f t="shared" ref="D28:E28" si="0">SUM(D11:D27)</f>
        <v>17</v>
      </c>
      <c r="E28" s="9">
        <f t="shared" si="0"/>
        <v>54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5"/>
      <c r="C12" s="81" t="s">
        <v>138</v>
      </c>
      <c r="D12" s="81"/>
      <c r="E12" s="81"/>
      <c r="F12" s="81"/>
      <c r="G12" s="81"/>
      <c r="H12" s="81" t="s">
        <v>139</v>
      </c>
      <c r="I12" s="81"/>
      <c r="J12" s="81"/>
      <c r="K12" s="81"/>
      <c r="L12" s="81"/>
      <c r="M12" s="81" t="s">
        <v>140</v>
      </c>
      <c r="N12" s="81"/>
      <c r="O12" s="81"/>
      <c r="P12" s="81"/>
      <c r="Q12" s="81"/>
      <c r="R12" s="81" t="s">
        <v>141</v>
      </c>
      <c r="S12" s="81"/>
      <c r="T12" s="81"/>
      <c r="U12" s="81"/>
      <c r="V12" s="81"/>
      <c r="W12" s="81" t="s">
        <v>142</v>
      </c>
      <c r="X12" s="81"/>
      <c r="Y12" s="81"/>
      <c r="Z12" s="81"/>
      <c r="AA12" s="81"/>
      <c r="AB12" s="81" t="s">
        <v>53</v>
      </c>
      <c r="AC12" s="81"/>
      <c r="AD12" s="81"/>
      <c r="AE12" s="81"/>
      <c r="AF12" s="81"/>
    </row>
    <row r="13" spans="2:32" ht="28.5" customHeight="1" x14ac:dyDescent="0.2">
      <c r="B13" s="25"/>
      <c r="C13" s="82" t="s">
        <v>78</v>
      </c>
      <c r="D13" s="82" t="s">
        <v>143</v>
      </c>
      <c r="E13" s="82"/>
      <c r="F13" s="82"/>
      <c r="G13" s="82" t="s">
        <v>144</v>
      </c>
      <c r="H13" s="82" t="s">
        <v>78</v>
      </c>
      <c r="I13" s="82" t="s">
        <v>143</v>
      </c>
      <c r="J13" s="82"/>
      <c r="K13" s="82"/>
      <c r="L13" s="82" t="s">
        <v>144</v>
      </c>
      <c r="M13" s="82" t="s">
        <v>78</v>
      </c>
      <c r="N13" s="82" t="s">
        <v>143</v>
      </c>
      <c r="O13" s="82"/>
      <c r="P13" s="82"/>
      <c r="Q13" s="82" t="s">
        <v>144</v>
      </c>
      <c r="R13" s="82" t="s">
        <v>78</v>
      </c>
      <c r="S13" s="82" t="s">
        <v>143</v>
      </c>
      <c r="T13" s="82"/>
      <c r="U13" s="82"/>
      <c r="V13" s="82" t="s">
        <v>144</v>
      </c>
      <c r="W13" s="82" t="s">
        <v>78</v>
      </c>
      <c r="X13" s="82" t="s">
        <v>143</v>
      </c>
      <c r="Y13" s="82"/>
      <c r="Z13" s="82"/>
      <c r="AA13" s="82" t="s">
        <v>144</v>
      </c>
      <c r="AB13" s="82" t="s">
        <v>78</v>
      </c>
      <c r="AC13" s="82" t="s">
        <v>143</v>
      </c>
      <c r="AD13" s="82"/>
      <c r="AE13" s="82"/>
      <c r="AF13" s="82" t="s">
        <v>144</v>
      </c>
    </row>
    <row r="14" spans="2:32" ht="28.5" customHeight="1" thickBot="1" x14ac:dyDescent="0.25">
      <c r="B14" s="11"/>
      <c r="C14" s="82"/>
      <c r="D14" s="27" t="s">
        <v>145</v>
      </c>
      <c r="E14" s="27" t="s">
        <v>146</v>
      </c>
      <c r="F14" s="27" t="s">
        <v>147</v>
      </c>
      <c r="G14" s="82"/>
      <c r="H14" s="82"/>
      <c r="I14" s="27" t="s">
        <v>145</v>
      </c>
      <c r="J14" s="27" t="s">
        <v>146</v>
      </c>
      <c r="K14" s="27" t="s">
        <v>147</v>
      </c>
      <c r="L14" s="82"/>
      <c r="M14" s="82"/>
      <c r="N14" s="27" t="s">
        <v>145</v>
      </c>
      <c r="O14" s="27" t="s">
        <v>146</v>
      </c>
      <c r="P14" s="27" t="s">
        <v>147</v>
      </c>
      <c r="Q14" s="82"/>
      <c r="R14" s="82"/>
      <c r="S14" s="27" t="s">
        <v>145</v>
      </c>
      <c r="T14" s="27" t="s">
        <v>146</v>
      </c>
      <c r="U14" s="27" t="s">
        <v>147</v>
      </c>
      <c r="V14" s="82"/>
      <c r="W14" s="82"/>
      <c r="X14" s="27" t="s">
        <v>145</v>
      </c>
      <c r="Y14" s="27" t="s">
        <v>146</v>
      </c>
      <c r="Z14" s="27" t="s">
        <v>147</v>
      </c>
      <c r="AA14" s="82"/>
      <c r="AB14" s="82"/>
      <c r="AC14" s="27" t="s">
        <v>145</v>
      </c>
      <c r="AD14" s="27" t="s">
        <v>146</v>
      </c>
      <c r="AE14" s="27" t="s">
        <v>147</v>
      </c>
      <c r="AF14" s="82"/>
    </row>
    <row r="15" spans="2:32" ht="20.100000000000001" customHeight="1" thickBot="1" x14ac:dyDescent="0.25">
      <c r="B15" s="3" t="s">
        <v>22</v>
      </c>
      <c r="C15" s="19">
        <v>7684</v>
      </c>
      <c r="D15" s="19">
        <v>81</v>
      </c>
      <c r="E15" s="19">
        <v>5839</v>
      </c>
      <c r="F15" s="19">
        <v>1764</v>
      </c>
      <c r="G15" s="19">
        <v>0</v>
      </c>
      <c r="H15" s="19">
        <v>16</v>
      </c>
      <c r="I15" s="19">
        <v>0</v>
      </c>
      <c r="J15" s="19">
        <v>15</v>
      </c>
      <c r="K15" s="19">
        <v>1</v>
      </c>
      <c r="L15" s="19">
        <v>0</v>
      </c>
      <c r="M15" s="19">
        <v>671</v>
      </c>
      <c r="N15" s="19">
        <v>0</v>
      </c>
      <c r="O15" s="19">
        <v>634</v>
      </c>
      <c r="P15" s="19">
        <v>37</v>
      </c>
      <c r="Q15" s="19">
        <v>0</v>
      </c>
      <c r="R15" s="19">
        <v>104</v>
      </c>
      <c r="S15" s="19">
        <v>0</v>
      </c>
      <c r="T15" s="19">
        <v>97</v>
      </c>
      <c r="U15" s="19">
        <v>7</v>
      </c>
      <c r="V15" s="19">
        <v>0</v>
      </c>
      <c r="W15" s="19">
        <v>5</v>
      </c>
      <c r="X15" s="19">
        <v>0</v>
      </c>
      <c r="Y15" s="19">
        <v>2</v>
      </c>
      <c r="Z15" s="19">
        <v>3</v>
      </c>
      <c r="AA15" s="19">
        <v>0</v>
      </c>
      <c r="AB15" s="19">
        <v>8480</v>
      </c>
      <c r="AC15" s="19">
        <v>81</v>
      </c>
      <c r="AD15" s="19">
        <v>6587</v>
      </c>
      <c r="AE15" s="19">
        <v>1812</v>
      </c>
      <c r="AF15" s="19">
        <v>0</v>
      </c>
    </row>
    <row r="16" spans="2:32" ht="20.100000000000001" customHeight="1" thickBot="1" x14ac:dyDescent="0.25">
      <c r="B16" s="4" t="s">
        <v>23</v>
      </c>
      <c r="C16" s="20">
        <v>873</v>
      </c>
      <c r="D16" s="20">
        <v>4</v>
      </c>
      <c r="E16" s="20">
        <v>715</v>
      </c>
      <c r="F16" s="20">
        <v>154</v>
      </c>
      <c r="G16" s="20">
        <v>0</v>
      </c>
      <c r="H16" s="20">
        <v>4</v>
      </c>
      <c r="I16" s="20">
        <v>0</v>
      </c>
      <c r="J16" s="20">
        <v>1</v>
      </c>
      <c r="K16" s="20">
        <v>3</v>
      </c>
      <c r="L16" s="20">
        <v>0</v>
      </c>
      <c r="M16" s="20">
        <v>85</v>
      </c>
      <c r="N16" s="20">
        <v>0</v>
      </c>
      <c r="O16" s="20">
        <v>85</v>
      </c>
      <c r="P16" s="20">
        <v>0</v>
      </c>
      <c r="Q16" s="20">
        <v>0</v>
      </c>
      <c r="R16" s="20">
        <v>51</v>
      </c>
      <c r="S16" s="20">
        <v>0</v>
      </c>
      <c r="T16" s="20">
        <v>51</v>
      </c>
      <c r="U16" s="20">
        <v>0</v>
      </c>
      <c r="V16" s="20">
        <v>0</v>
      </c>
      <c r="W16" s="20">
        <v>1</v>
      </c>
      <c r="X16" s="20">
        <v>0</v>
      </c>
      <c r="Y16" s="20">
        <v>1</v>
      </c>
      <c r="Z16" s="20">
        <v>0</v>
      </c>
      <c r="AA16" s="20">
        <v>0</v>
      </c>
      <c r="AB16" s="20">
        <v>1014</v>
      </c>
      <c r="AC16" s="20">
        <v>4</v>
      </c>
      <c r="AD16" s="20">
        <v>853</v>
      </c>
      <c r="AE16" s="20">
        <v>157</v>
      </c>
      <c r="AF16" s="20">
        <v>0</v>
      </c>
    </row>
    <row r="17" spans="2:32" ht="20.100000000000001" customHeight="1" thickBot="1" x14ac:dyDescent="0.25">
      <c r="B17" s="4" t="s">
        <v>24</v>
      </c>
      <c r="C17" s="20">
        <v>868</v>
      </c>
      <c r="D17" s="20">
        <v>0</v>
      </c>
      <c r="E17" s="20">
        <v>649</v>
      </c>
      <c r="F17" s="20">
        <v>219</v>
      </c>
      <c r="G17" s="20">
        <v>0</v>
      </c>
      <c r="H17" s="20">
        <v>6</v>
      </c>
      <c r="I17" s="20">
        <v>0</v>
      </c>
      <c r="J17" s="20">
        <v>6</v>
      </c>
      <c r="K17" s="20">
        <v>0</v>
      </c>
      <c r="L17" s="20">
        <v>0</v>
      </c>
      <c r="M17" s="20">
        <v>18</v>
      </c>
      <c r="N17" s="20">
        <v>0</v>
      </c>
      <c r="O17" s="20">
        <v>17</v>
      </c>
      <c r="P17" s="20">
        <v>1</v>
      </c>
      <c r="Q17" s="20">
        <v>0</v>
      </c>
      <c r="R17" s="20">
        <v>4</v>
      </c>
      <c r="S17" s="20">
        <v>0</v>
      </c>
      <c r="T17" s="20">
        <v>4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896</v>
      </c>
      <c r="AC17" s="20">
        <v>0</v>
      </c>
      <c r="AD17" s="20">
        <v>676</v>
      </c>
      <c r="AE17" s="20">
        <v>220</v>
      </c>
      <c r="AF17" s="20">
        <v>0</v>
      </c>
    </row>
    <row r="18" spans="2:32" ht="20.100000000000001" customHeight="1" thickBot="1" x14ac:dyDescent="0.25">
      <c r="B18" s="4" t="s">
        <v>25</v>
      </c>
      <c r="C18" s="20">
        <v>1190</v>
      </c>
      <c r="D18" s="20">
        <v>0</v>
      </c>
      <c r="E18" s="20">
        <v>955</v>
      </c>
      <c r="F18" s="20">
        <v>235</v>
      </c>
      <c r="G18" s="20">
        <v>0</v>
      </c>
      <c r="H18" s="20">
        <v>9</v>
      </c>
      <c r="I18" s="20">
        <v>0</v>
      </c>
      <c r="J18" s="20">
        <v>6</v>
      </c>
      <c r="K18" s="20">
        <v>3</v>
      </c>
      <c r="L18" s="20">
        <v>0</v>
      </c>
      <c r="M18" s="20">
        <v>68</v>
      </c>
      <c r="N18" s="20">
        <v>0</v>
      </c>
      <c r="O18" s="20">
        <v>58</v>
      </c>
      <c r="P18" s="20">
        <v>10</v>
      </c>
      <c r="Q18" s="20">
        <v>0</v>
      </c>
      <c r="R18" s="20">
        <v>1</v>
      </c>
      <c r="S18" s="20">
        <v>0</v>
      </c>
      <c r="T18" s="20">
        <v>1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1268</v>
      </c>
      <c r="AC18" s="20">
        <v>0</v>
      </c>
      <c r="AD18" s="20">
        <v>1020</v>
      </c>
      <c r="AE18" s="20">
        <v>248</v>
      </c>
      <c r="AF18" s="20">
        <v>0</v>
      </c>
    </row>
    <row r="19" spans="2:32" ht="20.100000000000001" customHeight="1" thickBot="1" x14ac:dyDescent="0.25">
      <c r="B19" s="4" t="s">
        <v>26</v>
      </c>
      <c r="C19" s="20">
        <v>2220</v>
      </c>
      <c r="D19" s="20">
        <v>44</v>
      </c>
      <c r="E19" s="20">
        <v>1304</v>
      </c>
      <c r="F19" s="20">
        <v>873</v>
      </c>
      <c r="G19" s="20">
        <v>0</v>
      </c>
      <c r="H19" s="20">
        <v>7</v>
      </c>
      <c r="I19" s="20">
        <v>0</v>
      </c>
      <c r="J19" s="20">
        <v>6</v>
      </c>
      <c r="K19" s="20">
        <v>1</v>
      </c>
      <c r="L19" s="20">
        <v>0</v>
      </c>
      <c r="M19" s="20">
        <v>125</v>
      </c>
      <c r="N19" s="20">
        <v>3</v>
      </c>
      <c r="O19" s="20">
        <v>115</v>
      </c>
      <c r="P19" s="20">
        <v>7</v>
      </c>
      <c r="Q19" s="20">
        <v>0</v>
      </c>
      <c r="R19" s="20">
        <v>115</v>
      </c>
      <c r="S19" s="20">
        <v>0</v>
      </c>
      <c r="T19" s="20">
        <v>115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2467</v>
      </c>
      <c r="AC19" s="20">
        <v>47</v>
      </c>
      <c r="AD19" s="20">
        <v>1540</v>
      </c>
      <c r="AE19" s="20">
        <v>881</v>
      </c>
      <c r="AF19" s="20">
        <v>0</v>
      </c>
    </row>
    <row r="20" spans="2:32" ht="20.100000000000001" customHeight="1" thickBot="1" x14ac:dyDescent="0.25">
      <c r="B20" s="4" t="s">
        <v>27</v>
      </c>
      <c r="C20" s="20">
        <v>266</v>
      </c>
      <c r="D20" s="20">
        <v>0</v>
      </c>
      <c r="E20" s="20">
        <v>157</v>
      </c>
      <c r="F20" s="20">
        <v>109</v>
      </c>
      <c r="G20" s="20">
        <v>0</v>
      </c>
      <c r="H20" s="20">
        <v>2</v>
      </c>
      <c r="I20" s="20">
        <v>0</v>
      </c>
      <c r="J20" s="20">
        <v>1</v>
      </c>
      <c r="K20" s="20">
        <v>1</v>
      </c>
      <c r="L20" s="20">
        <v>0</v>
      </c>
      <c r="M20" s="20">
        <v>11</v>
      </c>
      <c r="N20" s="20">
        <v>0</v>
      </c>
      <c r="O20" s="20">
        <v>8</v>
      </c>
      <c r="P20" s="20">
        <v>3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279</v>
      </c>
      <c r="AC20" s="20">
        <v>0</v>
      </c>
      <c r="AD20" s="20">
        <v>166</v>
      </c>
      <c r="AE20" s="20">
        <v>113</v>
      </c>
      <c r="AF20" s="20">
        <v>0</v>
      </c>
    </row>
    <row r="21" spans="2:32" ht="20.100000000000001" customHeight="1" thickBot="1" x14ac:dyDescent="0.25">
      <c r="B21" s="4" t="s">
        <v>28</v>
      </c>
      <c r="C21" s="20">
        <v>1437</v>
      </c>
      <c r="D21" s="20">
        <v>1</v>
      </c>
      <c r="E21" s="20">
        <v>1060</v>
      </c>
      <c r="F21" s="20">
        <v>376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64</v>
      </c>
      <c r="N21" s="20">
        <v>0</v>
      </c>
      <c r="O21" s="20">
        <v>57</v>
      </c>
      <c r="P21" s="20">
        <v>7</v>
      </c>
      <c r="Q21" s="20">
        <v>0</v>
      </c>
      <c r="R21" s="20">
        <v>29</v>
      </c>
      <c r="S21" s="20">
        <v>0</v>
      </c>
      <c r="T21" s="20">
        <v>29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1530</v>
      </c>
      <c r="AC21" s="20">
        <v>1</v>
      </c>
      <c r="AD21" s="20">
        <v>1146</v>
      </c>
      <c r="AE21" s="20">
        <v>383</v>
      </c>
      <c r="AF21" s="20">
        <v>0</v>
      </c>
    </row>
    <row r="22" spans="2:32" ht="20.100000000000001" customHeight="1" thickBot="1" x14ac:dyDescent="0.25">
      <c r="B22" s="4" t="s">
        <v>29</v>
      </c>
      <c r="C22" s="20">
        <v>1783</v>
      </c>
      <c r="D22" s="20">
        <v>0</v>
      </c>
      <c r="E22" s="20">
        <v>1310</v>
      </c>
      <c r="F22" s="20">
        <v>473</v>
      </c>
      <c r="G22" s="20">
        <v>0</v>
      </c>
      <c r="H22" s="20">
        <v>11</v>
      </c>
      <c r="I22" s="20">
        <v>0</v>
      </c>
      <c r="J22" s="20">
        <v>3</v>
      </c>
      <c r="K22" s="20">
        <v>8</v>
      </c>
      <c r="L22" s="20">
        <v>0</v>
      </c>
      <c r="M22" s="20">
        <v>83</v>
      </c>
      <c r="N22" s="20">
        <v>0</v>
      </c>
      <c r="O22" s="20">
        <v>80</v>
      </c>
      <c r="P22" s="20">
        <v>3</v>
      </c>
      <c r="Q22" s="20">
        <v>0</v>
      </c>
      <c r="R22" s="20">
        <v>7</v>
      </c>
      <c r="S22" s="20">
        <v>0</v>
      </c>
      <c r="T22" s="20">
        <v>7</v>
      </c>
      <c r="U22" s="20">
        <v>0</v>
      </c>
      <c r="V22" s="20">
        <v>0</v>
      </c>
      <c r="W22" s="20">
        <v>1</v>
      </c>
      <c r="X22" s="20">
        <v>1</v>
      </c>
      <c r="Y22" s="20">
        <v>0</v>
      </c>
      <c r="Z22" s="20">
        <v>0</v>
      </c>
      <c r="AA22" s="20">
        <v>0</v>
      </c>
      <c r="AB22" s="20">
        <v>1885</v>
      </c>
      <c r="AC22" s="20">
        <v>1</v>
      </c>
      <c r="AD22" s="20">
        <v>1400</v>
      </c>
      <c r="AE22" s="20">
        <v>484</v>
      </c>
      <c r="AF22" s="20">
        <v>0</v>
      </c>
    </row>
    <row r="23" spans="2:32" ht="20.100000000000001" customHeight="1" thickBot="1" x14ac:dyDescent="0.25">
      <c r="B23" s="4" t="s">
        <v>30</v>
      </c>
      <c r="C23" s="20">
        <v>5440</v>
      </c>
      <c r="D23" s="20">
        <v>88</v>
      </c>
      <c r="E23" s="20">
        <v>2805</v>
      </c>
      <c r="F23" s="20">
        <v>2547</v>
      </c>
      <c r="G23" s="20">
        <v>0</v>
      </c>
      <c r="H23" s="20">
        <v>26</v>
      </c>
      <c r="I23" s="20">
        <v>0</v>
      </c>
      <c r="J23" s="20">
        <v>15</v>
      </c>
      <c r="K23" s="20">
        <v>11</v>
      </c>
      <c r="L23" s="20">
        <v>0</v>
      </c>
      <c r="M23" s="20">
        <v>71</v>
      </c>
      <c r="N23" s="20">
        <v>0</v>
      </c>
      <c r="O23" s="20">
        <v>60</v>
      </c>
      <c r="P23" s="20">
        <v>11</v>
      </c>
      <c r="Q23" s="20">
        <v>0</v>
      </c>
      <c r="R23" s="20">
        <v>12</v>
      </c>
      <c r="S23" s="20">
        <v>0</v>
      </c>
      <c r="T23" s="20">
        <v>12</v>
      </c>
      <c r="U23" s="20">
        <v>0</v>
      </c>
      <c r="V23" s="20">
        <v>0</v>
      </c>
      <c r="W23" s="20">
        <v>1</v>
      </c>
      <c r="X23" s="20">
        <v>0</v>
      </c>
      <c r="Y23" s="20">
        <v>1</v>
      </c>
      <c r="Z23" s="20">
        <v>0</v>
      </c>
      <c r="AA23" s="20">
        <v>0</v>
      </c>
      <c r="AB23" s="20">
        <v>5550</v>
      </c>
      <c r="AC23" s="20">
        <v>88</v>
      </c>
      <c r="AD23" s="20">
        <v>2893</v>
      </c>
      <c r="AE23" s="20">
        <v>2569</v>
      </c>
      <c r="AF23" s="20">
        <v>0</v>
      </c>
    </row>
    <row r="24" spans="2:32" ht="20.100000000000001" customHeight="1" thickBot="1" x14ac:dyDescent="0.25">
      <c r="B24" s="4" t="s">
        <v>31</v>
      </c>
      <c r="C24" s="20">
        <v>5164</v>
      </c>
      <c r="D24" s="20">
        <v>39</v>
      </c>
      <c r="E24" s="20">
        <v>4466</v>
      </c>
      <c r="F24" s="20">
        <v>659</v>
      </c>
      <c r="G24" s="20">
        <v>0</v>
      </c>
      <c r="H24" s="20">
        <v>29</v>
      </c>
      <c r="I24" s="20">
        <v>0</v>
      </c>
      <c r="J24" s="20">
        <v>26</v>
      </c>
      <c r="K24" s="20">
        <v>3</v>
      </c>
      <c r="L24" s="20">
        <v>0</v>
      </c>
      <c r="M24" s="20">
        <v>292</v>
      </c>
      <c r="N24" s="20">
        <v>0</v>
      </c>
      <c r="O24" s="20">
        <v>285</v>
      </c>
      <c r="P24" s="20">
        <v>7</v>
      </c>
      <c r="Q24" s="20">
        <v>0</v>
      </c>
      <c r="R24" s="20">
        <v>79</v>
      </c>
      <c r="S24" s="20">
        <v>0</v>
      </c>
      <c r="T24" s="20">
        <v>76</v>
      </c>
      <c r="U24" s="20">
        <v>3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5564</v>
      </c>
      <c r="AC24" s="20">
        <v>39</v>
      </c>
      <c r="AD24" s="20">
        <v>4853</v>
      </c>
      <c r="AE24" s="20">
        <v>672</v>
      </c>
      <c r="AF24" s="20">
        <v>0</v>
      </c>
    </row>
    <row r="25" spans="2:32" ht="20.100000000000001" customHeight="1" thickBot="1" x14ac:dyDescent="0.25">
      <c r="B25" s="4" t="s">
        <v>32</v>
      </c>
      <c r="C25" s="20">
        <v>809</v>
      </c>
      <c r="D25" s="20">
        <v>0</v>
      </c>
      <c r="E25" s="20">
        <v>608</v>
      </c>
      <c r="F25" s="20">
        <v>201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26</v>
      </c>
      <c r="N25" s="20">
        <v>0</v>
      </c>
      <c r="O25" s="20">
        <v>26</v>
      </c>
      <c r="P25" s="20">
        <v>0</v>
      </c>
      <c r="Q25" s="20">
        <v>0</v>
      </c>
      <c r="R25" s="20">
        <v>13</v>
      </c>
      <c r="S25" s="20">
        <v>0</v>
      </c>
      <c r="T25" s="20">
        <v>10</v>
      </c>
      <c r="U25" s="20">
        <v>3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848</v>
      </c>
      <c r="AC25" s="20">
        <v>0</v>
      </c>
      <c r="AD25" s="20">
        <v>644</v>
      </c>
      <c r="AE25" s="20">
        <v>204</v>
      </c>
      <c r="AF25" s="20">
        <v>0</v>
      </c>
    </row>
    <row r="26" spans="2:32" ht="20.100000000000001" customHeight="1" thickBot="1" x14ac:dyDescent="0.25">
      <c r="B26" s="4" t="s">
        <v>33</v>
      </c>
      <c r="C26" s="20">
        <v>1825</v>
      </c>
      <c r="D26" s="20">
        <v>22</v>
      </c>
      <c r="E26" s="20">
        <v>1153</v>
      </c>
      <c r="F26" s="20">
        <v>650</v>
      </c>
      <c r="G26" s="20">
        <v>0</v>
      </c>
      <c r="H26" s="20">
        <v>4</v>
      </c>
      <c r="I26" s="20">
        <v>0</v>
      </c>
      <c r="J26" s="20">
        <v>3</v>
      </c>
      <c r="K26" s="20">
        <v>1</v>
      </c>
      <c r="L26" s="20">
        <v>0</v>
      </c>
      <c r="M26" s="20">
        <v>184</v>
      </c>
      <c r="N26" s="20">
        <v>0</v>
      </c>
      <c r="O26" s="20">
        <v>170</v>
      </c>
      <c r="P26" s="20">
        <v>14</v>
      </c>
      <c r="Q26" s="20">
        <v>0</v>
      </c>
      <c r="R26" s="20">
        <v>8</v>
      </c>
      <c r="S26" s="20">
        <v>0</v>
      </c>
      <c r="T26" s="20">
        <v>8</v>
      </c>
      <c r="U26" s="20">
        <v>0</v>
      </c>
      <c r="V26" s="20">
        <v>0</v>
      </c>
      <c r="W26" s="20">
        <v>1</v>
      </c>
      <c r="X26" s="20">
        <v>0</v>
      </c>
      <c r="Y26" s="20">
        <v>1</v>
      </c>
      <c r="Z26" s="20">
        <v>0</v>
      </c>
      <c r="AA26" s="20">
        <v>0</v>
      </c>
      <c r="AB26" s="20">
        <v>2022</v>
      </c>
      <c r="AC26" s="20">
        <v>22</v>
      </c>
      <c r="AD26" s="20">
        <v>1335</v>
      </c>
      <c r="AE26" s="20">
        <v>665</v>
      </c>
      <c r="AF26" s="20">
        <v>0</v>
      </c>
    </row>
    <row r="27" spans="2:32" ht="20.100000000000001" customHeight="1" thickBot="1" x14ac:dyDescent="0.25">
      <c r="B27" s="4" t="s">
        <v>34</v>
      </c>
      <c r="C27" s="20">
        <v>5635</v>
      </c>
      <c r="D27" s="20">
        <v>36</v>
      </c>
      <c r="E27" s="20">
        <v>2991</v>
      </c>
      <c r="F27" s="20">
        <v>2608</v>
      </c>
      <c r="G27" s="20">
        <v>0</v>
      </c>
      <c r="H27" s="20">
        <v>46</v>
      </c>
      <c r="I27" s="20">
        <v>0</v>
      </c>
      <c r="J27" s="20">
        <v>34</v>
      </c>
      <c r="K27" s="20">
        <v>12</v>
      </c>
      <c r="L27" s="20">
        <v>0</v>
      </c>
      <c r="M27" s="20">
        <v>179</v>
      </c>
      <c r="N27" s="20">
        <v>0</v>
      </c>
      <c r="O27" s="20">
        <v>154</v>
      </c>
      <c r="P27" s="20">
        <v>25</v>
      </c>
      <c r="Q27" s="20">
        <v>0</v>
      </c>
      <c r="R27" s="20">
        <v>13</v>
      </c>
      <c r="S27" s="20">
        <v>0</v>
      </c>
      <c r="T27" s="20">
        <v>13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5873</v>
      </c>
      <c r="AC27" s="20">
        <v>36</v>
      </c>
      <c r="AD27" s="20">
        <v>3192</v>
      </c>
      <c r="AE27" s="20">
        <v>2645</v>
      </c>
      <c r="AF27" s="20">
        <v>0</v>
      </c>
    </row>
    <row r="28" spans="2:32" ht="20.100000000000001" customHeight="1" thickBot="1" x14ac:dyDescent="0.25">
      <c r="B28" s="4" t="s">
        <v>35</v>
      </c>
      <c r="C28" s="20">
        <v>1454</v>
      </c>
      <c r="D28" s="20">
        <v>0</v>
      </c>
      <c r="E28" s="20">
        <v>1215</v>
      </c>
      <c r="F28" s="20">
        <v>239</v>
      </c>
      <c r="G28" s="20">
        <v>0</v>
      </c>
      <c r="H28" s="20">
        <v>26</v>
      </c>
      <c r="I28" s="20">
        <v>0</v>
      </c>
      <c r="J28" s="20">
        <v>26</v>
      </c>
      <c r="K28" s="20">
        <v>0</v>
      </c>
      <c r="L28" s="20">
        <v>0</v>
      </c>
      <c r="M28" s="20">
        <v>101</v>
      </c>
      <c r="N28" s="20">
        <v>0</v>
      </c>
      <c r="O28" s="20">
        <v>98</v>
      </c>
      <c r="P28" s="20">
        <v>3</v>
      </c>
      <c r="Q28" s="20">
        <v>0</v>
      </c>
      <c r="R28" s="20">
        <v>8</v>
      </c>
      <c r="S28" s="20">
        <v>0</v>
      </c>
      <c r="T28" s="20">
        <v>8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1589</v>
      </c>
      <c r="AC28" s="20">
        <v>0</v>
      </c>
      <c r="AD28" s="20">
        <v>1347</v>
      </c>
      <c r="AE28" s="20">
        <v>242</v>
      </c>
      <c r="AF28" s="20">
        <v>0</v>
      </c>
    </row>
    <row r="29" spans="2:32" ht="20.100000000000001" customHeight="1" thickBot="1" x14ac:dyDescent="0.25">
      <c r="B29" s="4" t="s">
        <v>36</v>
      </c>
      <c r="C29" s="20">
        <v>387</v>
      </c>
      <c r="D29" s="20">
        <v>0</v>
      </c>
      <c r="E29" s="20">
        <v>299</v>
      </c>
      <c r="F29" s="20">
        <v>88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6</v>
      </c>
      <c r="N29" s="20">
        <v>0</v>
      </c>
      <c r="O29" s="20">
        <v>6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393</v>
      </c>
      <c r="AC29" s="20">
        <v>0</v>
      </c>
      <c r="AD29" s="20">
        <v>305</v>
      </c>
      <c r="AE29" s="20">
        <v>88</v>
      </c>
      <c r="AF29" s="20">
        <v>0</v>
      </c>
    </row>
    <row r="30" spans="2:32" ht="20.100000000000001" customHeight="1" thickBot="1" x14ac:dyDescent="0.25">
      <c r="B30" s="5" t="s">
        <v>37</v>
      </c>
      <c r="C30" s="20">
        <v>804</v>
      </c>
      <c r="D30" s="20">
        <v>42</v>
      </c>
      <c r="E30" s="20">
        <v>499</v>
      </c>
      <c r="F30" s="20">
        <v>263</v>
      </c>
      <c r="G30" s="20">
        <v>0</v>
      </c>
      <c r="H30" s="20">
        <v>2</v>
      </c>
      <c r="I30" s="20">
        <v>0</v>
      </c>
      <c r="J30" s="20">
        <v>1</v>
      </c>
      <c r="K30" s="20">
        <v>1</v>
      </c>
      <c r="L30" s="20">
        <v>0</v>
      </c>
      <c r="M30" s="20">
        <v>27</v>
      </c>
      <c r="N30" s="20">
        <v>0</v>
      </c>
      <c r="O30" s="20">
        <v>27</v>
      </c>
      <c r="P30" s="20">
        <v>0</v>
      </c>
      <c r="Q30" s="20">
        <v>0</v>
      </c>
      <c r="R30" s="20">
        <v>1</v>
      </c>
      <c r="S30" s="20">
        <v>0</v>
      </c>
      <c r="T30" s="20">
        <v>1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834</v>
      </c>
      <c r="AC30" s="20">
        <v>42</v>
      </c>
      <c r="AD30" s="20">
        <v>528</v>
      </c>
      <c r="AE30" s="20">
        <v>264</v>
      </c>
      <c r="AF30" s="20">
        <v>0</v>
      </c>
    </row>
    <row r="31" spans="2:32" ht="20.100000000000001" customHeight="1" thickBot="1" x14ac:dyDescent="0.25">
      <c r="B31" s="6" t="s">
        <v>38</v>
      </c>
      <c r="C31" s="21">
        <v>220</v>
      </c>
      <c r="D31" s="21">
        <v>0</v>
      </c>
      <c r="E31" s="21">
        <v>194</v>
      </c>
      <c r="F31" s="21">
        <v>26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8</v>
      </c>
      <c r="N31" s="21">
        <v>0</v>
      </c>
      <c r="O31" s="21">
        <v>3</v>
      </c>
      <c r="P31" s="21">
        <v>5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228</v>
      </c>
      <c r="AC31" s="21">
        <v>0</v>
      </c>
      <c r="AD31" s="21">
        <v>197</v>
      </c>
      <c r="AE31" s="21">
        <v>31</v>
      </c>
      <c r="AF31" s="21">
        <v>0</v>
      </c>
    </row>
    <row r="32" spans="2:32" ht="20.100000000000001" customHeight="1" thickBot="1" x14ac:dyDescent="0.25">
      <c r="B32" s="7" t="s">
        <v>39</v>
      </c>
      <c r="C32" s="9">
        <f>SUM(C15:C31)</f>
        <v>38059</v>
      </c>
      <c r="D32" s="9">
        <f t="shared" ref="D32:AF32" si="0">SUM(D15:D31)</f>
        <v>357</v>
      </c>
      <c r="E32" s="9">
        <f t="shared" si="0"/>
        <v>26219</v>
      </c>
      <c r="F32" s="9">
        <f t="shared" si="0"/>
        <v>11484</v>
      </c>
      <c r="G32" s="9">
        <f t="shared" si="0"/>
        <v>0</v>
      </c>
      <c r="H32" s="9">
        <f t="shared" si="0"/>
        <v>188</v>
      </c>
      <c r="I32" s="9">
        <f t="shared" si="0"/>
        <v>0</v>
      </c>
      <c r="J32" s="9">
        <f t="shared" si="0"/>
        <v>143</v>
      </c>
      <c r="K32" s="9">
        <f t="shared" si="0"/>
        <v>45</v>
      </c>
      <c r="L32" s="9">
        <f t="shared" si="0"/>
        <v>0</v>
      </c>
      <c r="M32" s="9">
        <f t="shared" si="0"/>
        <v>2019</v>
      </c>
      <c r="N32" s="9">
        <f t="shared" si="0"/>
        <v>3</v>
      </c>
      <c r="O32" s="9">
        <f t="shared" si="0"/>
        <v>1883</v>
      </c>
      <c r="P32" s="9">
        <f t="shared" si="0"/>
        <v>133</v>
      </c>
      <c r="Q32" s="9">
        <f t="shared" si="0"/>
        <v>0</v>
      </c>
      <c r="R32" s="9">
        <f t="shared" si="0"/>
        <v>445</v>
      </c>
      <c r="S32" s="9">
        <f t="shared" si="0"/>
        <v>0</v>
      </c>
      <c r="T32" s="9">
        <f t="shared" si="0"/>
        <v>432</v>
      </c>
      <c r="U32" s="9">
        <f t="shared" si="0"/>
        <v>13</v>
      </c>
      <c r="V32" s="9">
        <f t="shared" si="0"/>
        <v>0</v>
      </c>
      <c r="W32" s="9">
        <f t="shared" si="0"/>
        <v>9</v>
      </c>
      <c r="X32" s="9">
        <f t="shared" si="0"/>
        <v>1</v>
      </c>
      <c r="Y32" s="9">
        <f t="shared" si="0"/>
        <v>5</v>
      </c>
      <c r="Z32" s="9">
        <f t="shared" si="0"/>
        <v>3</v>
      </c>
      <c r="AA32" s="9">
        <f t="shared" si="0"/>
        <v>0</v>
      </c>
      <c r="AB32" s="9">
        <f t="shared" si="0"/>
        <v>40720</v>
      </c>
      <c r="AC32" s="9">
        <f t="shared" si="0"/>
        <v>361</v>
      </c>
      <c r="AD32" s="9">
        <f t="shared" si="0"/>
        <v>28682</v>
      </c>
      <c r="AE32" s="9">
        <f t="shared" si="0"/>
        <v>11678</v>
      </c>
      <c r="AF32" s="9">
        <f t="shared" si="0"/>
        <v>0</v>
      </c>
    </row>
    <row r="33" spans="3:32" x14ac:dyDescent="0.2"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</row>
  </sheetData>
  <mergeCells count="24"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  <mergeCell ref="AA13:AA14"/>
    <mergeCell ref="AB13:AB14"/>
    <mergeCell ref="AC13:AE13"/>
    <mergeCell ref="R13:R14"/>
    <mergeCell ref="S13:U13"/>
    <mergeCell ref="V13:V14"/>
    <mergeCell ref="W13:W14"/>
    <mergeCell ref="X13:Z13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5"/>
      <c r="C12" s="81" t="s">
        <v>78</v>
      </c>
      <c r="D12" s="81"/>
      <c r="E12" s="81"/>
      <c r="F12" s="81"/>
      <c r="G12" s="81"/>
      <c r="H12" s="81" t="s">
        <v>143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</row>
    <row r="13" spans="2:22" ht="25.5" customHeight="1" x14ac:dyDescent="0.2">
      <c r="B13" s="25"/>
      <c r="C13" s="81"/>
      <c r="D13" s="81"/>
      <c r="E13" s="81"/>
      <c r="F13" s="81"/>
      <c r="G13" s="81"/>
      <c r="H13" s="81" t="s">
        <v>145</v>
      </c>
      <c r="I13" s="81"/>
      <c r="J13" s="81"/>
      <c r="K13" s="81"/>
      <c r="L13" s="83"/>
      <c r="M13" s="81" t="s">
        <v>146</v>
      </c>
      <c r="N13" s="81"/>
      <c r="O13" s="81"/>
      <c r="P13" s="81"/>
      <c r="Q13" s="83"/>
      <c r="R13" s="81" t="s">
        <v>147</v>
      </c>
      <c r="S13" s="81"/>
      <c r="T13" s="81"/>
      <c r="U13" s="81"/>
      <c r="V13" s="83"/>
    </row>
    <row r="14" spans="2:22" ht="45" customHeight="1" x14ac:dyDescent="0.2">
      <c r="B14" s="25"/>
      <c r="C14" s="62" t="s">
        <v>138</v>
      </c>
      <c r="D14" s="62" t="s">
        <v>139</v>
      </c>
      <c r="E14" s="62" t="s">
        <v>148</v>
      </c>
      <c r="F14" s="62" t="s">
        <v>149</v>
      </c>
      <c r="G14" s="62" t="s">
        <v>142</v>
      </c>
      <c r="H14" s="62" t="s">
        <v>138</v>
      </c>
      <c r="I14" s="62" t="s">
        <v>139</v>
      </c>
      <c r="J14" s="62" t="s">
        <v>148</v>
      </c>
      <c r="K14" s="62" t="s">
        <v>149</v>
      </c>
      <c r="L14" s="62" t="s">
        <v>142</v>
      </c>
      <c r="M14" s="62" t="s">
        <v>138</v>
      </c>
      <c r="N14" s="62" t="s">
        <v>139</v>
      </c>
      <c r="O14" s="62" t="s">
        <v>148</v>
      </c>
      <c r="P14" s="62" t="s">
        <v>149</v>
      </c>
      <c r="Q14" s="62" t="s">
        <v>142</v>
      </c>
      <c r="R14" s="62" t="s">
        <v>138</v>
      </c>
      <c r="S14" s="62" t="s">
        <v>139</v>
      </c>
      <c r="T14" s="62" t="s">
        <v>148</v>
      </c>
      <c r="U14" s="62" t="s">
        <v>149</v>
      </c>
      <c r="V14" s="62" t="s">
        <v>142</v>
      </c>
    </row>
    <row r="15" spans="2:22" ht="20.100000000000001" customHeight="1" thickBot="1" x14ac:dyDescent="0.25">
      <c r="B15" s="3" t="s">
        <v>22</v>
      </c>
      <c r="C15" s="34">
        <f>IF('Órdenes según Instancia'!C15=0,"-",IF('Órdenes según Instancia'!AB15=0,"-",('Órdenes según Instancia'!C15/'Órdenes según Instancia'!AB15)))</f>
        <v>0.90613207547169816</v>
      </c>
      <c r="D15" s="34">
        <f>IF('Órdenes según Instancia'!H15=0,"-",IF('Órdenes según Instancia'!AB15=0,"-",('Órdenes según Instancia'!H15/'Órdenes según Instancia'!AB15)))</f>
        <v>1.8867924528301887E-3</v>
      </c>
      <c r="E15" s="34">
        <f>IF('Órdenes según Instancia'!M15=0,"-",IF('Órdenes según Instancia'!AB15=0,"-",('Órdenes según Instancia'!M15/'Órdenes según Instancia'!AB15)))</f>
        <v>7.9127358490566041E-2</v>
      </c>
      <c r="F15" s="34">
        <f>IF('Órdenes según Instancia'!R15=0,"-",IF('Órdenes según Instancia'!AB15=0,"-",('Órdenes según Instancia'!R15/'Órdenes según Instancia'!AB15)))</f>
        <v>1.2264150943396227E-2</v>
      </c>
      <c r="G15" s="34">
        <f>IF('Órdenes según Instancia'!W15=0,"-",IF('Órdenes según Instancia'!AB15=0,"-",('Órdenes según Instancia'!W15/'Órdenes según Instancia'!AB15)))</f>
        <v>5.8962264150943394E-4</v>
      </c>
      <c r="H15" s="34">
        <f>IF('Órdenes según Instancia'!D15=0,"-",IF('Órdenes según Instancia'!AC15=0,"-",('Órdenes según Instancia'!D15/'Órdenes según Instancia'!AC15)))</f>
        <v>1</v>
      </c>
      <c r="I15" s="34" t="str">
        <f>IF('Órdenes según Instancia'!I15=0,"-",IF('Órdenes según Instancia'!AC15=0,"-",('Órdenes según Instancia'!I15/'Órdenes según Instancia'!AC15)))</f>
        <v>-</v>
      </c>
      <c r="J15" s="34" t="str">
        <f>IF('Órdenes según Instancia'!N15=0,"-",IF('Órdenes según Instancia'!AC15=0,"-",('Órdenes según Instancia'!N15/'Órdenes según Instancia'!AC15)))</f>
        <v>-</v>
      </c>
      <c r="K15" s="34" t="str">
        <f>IF('Órdenes según Instancia'!S15=0,"-",IF('Órdenes según Instancia'!AC15=0,"-",('Órdenes según Instancia'!S15/'Órdenes según Instancia'!AC15)))</f>
        <v>-</v>
      </c>
      <c r="L15" s="34" t="str">
        <f>IF('Órdenes según Instancia'!X15=0,"-",IF('Órdenes según Instancia'!AC15=0,"-",('Órdenes según Instancia'!X15/'Órdenes según Instancia'!AC15)))</f>
        <v>-</v>
      </c>
      <c r="M15" s="34">
        <f>IF('Órdenes según Instancia'!E15=0,"-",IF('Órdenes según Instancia'!AD15=0,"-",('Órdenes según Instancia'!E15/'Órdenes según Instancia'!AD15)))</f>
        <v>0.88644299377561864</v>
      </c>
      <c r="N15" s="34">
        <f>IF('Órdenes según Instancia'!J15=0,"-",IF('Órdenes según Instancia'!AD15=0,"-",('Órdenes según Instancia'!J15/'Órdenes según Instancia'!AD15)))</f>
        <v>2.2772126916654014E-3</v>
      </c>
      <c r="O15" s="34">
        <f>IF('Órdenes según Instancia'!O15=0,"-",IF('Órdenes según Instancia'!AD15=0,"-",('Órdenes según Instancia'!O15/'Órdenes según Instancia'!AD15)))</f>
        <v>9.6250189767724301E-2</v>
      </c>
      <c r="P15" s="34">
        <f>IF('Órdenes según Instancia'!T15=0,"-",IF('Órdenes según Instancia'!AD15=0,"-",('Órdenes según Instancia'!T15/'Órdenes según Instancia'!AD15)))</f>
        <v>1.472597540610293E-2</v>
      </c>
      <c r="Q15" s="34">
        <f>IF('Órdenes según Instancia'!Y15=0,"-",IF('Órdenes según Instancia'!AD15=0,"-",('Órdenes según Instancia'!Y15/'Órdenes según Instancia'!AD15)))</f>
        <v>3.0362835888872019E-4</v>
      </c>
      <c r="R15" s="34">
        <f>IF('Órdenes según Instancia'!F15=0,"-",IF('Órdenes según Instancia'!AE15=0,"-",('Órdenes según Instancia'!F15/'Órdenes según Instancia'!AE15)))</f>
        <v>0.97350993377483441</v>
      </c>
      <c r="S15" s="34">
        <f>IF('Órdenes según Instancia'!K15=0,"-",IF('Órdenes según Instancia'!AE15=0,"-",('Órdenes según Instancia'!K15/'Órdenes según Instancia'!AE15)))</f>
        <v>5.5187637969094923E-4</v>
      </c>
      <c r="T15" s="34">
        <f>IF('Órdenes según Instancia'!P15=0,"-",IF('Órdenes según Instancia'!AE15=0,"-",('Órdenes según Instancia'!P15/'Órdenes según Instancia'!AE15)))</f>
        <v>2.0419426048565122E-2</v>
      </c>
      <c r="U15" s="34">
        <f>IF('Órdenes según Instancia'!U15=0,"-",IF('Órdenes según Instancia'!AE15=0,"-",('Órdenes según Instancia'!U15/('Órdenes según Instancia'!AE15))))</f>
        <v>3.8631346578366448E-3</v>
      </c>
      <c r="V15" s="34">
        <f>IF('Órdenes según Instancia'!Z15=0,"-",IF('Órdenes según Instancia'!AE15=0,"-",('Órdenes según Instancia'!Z15/'Órdenes según Instancia'!AE15)))</f>
        <v>1.6556291390728477E-3</v>
      </c>
    </row>
    <row r="16" spans="2:22" ht="20.100000000000001" customHeight="1" thickBot="1" x14ac:dyDescent="0.25">
      <c r="B16" s="4" t="s">
        <v>23</v>
      </c>
      <c r="C16" s="32">
        <f>IF('Órdenes según Instancia'!C16=0,"-",IF('Órdenes según Instancia'!AB16=0,"-",('Órdenes según Instancia'!C16/'Órdenes según Instancia'!AB16)))</f>
        <v>0.86094674556213013</v>
      </c>
      <c r="D16" s="32">
        <f>IF('Órdenes según Instancia'!H16=0,"-",IF('Órdenes según Instancia'!AB16=0,"-",('Órdenes según Instancia'!H16/'Órdenes según Instancia'!AB16)))</f>
        <v>3.9447731755424065E-3</v>
      </c>
      <c r="E16" s="32">
        <f>IF('Órdenes según Instancia'!M16=0,"-",IF('Órdenes según Instancia'!AB16=0,"-",('Órdenes según Instancia'!M16/'Órdenes según Instancia'!AB16)))</f>
        <v>8.3826429980276132E-2</v>
      </c>
      <c r="F16" s="32">
        <f>IF('Órdenes según Instancia'!R16=0,"-",IF('Órdenes según Instancia'!AB16=0,"-",('Órdenes según Instancia'!R16/'Órdenes según Instancia'!AB16)))</f>
        <v>5.0295857988165681E-2</v>
      </c>
      <c r="G16" s="32">
        <f>IF('Órdenes según Instancia'!W16=0,"-",IF('Órdenes según Instancia'!AB16=0,"-",('Órdenes según Instancia'!W16/'Órdenes según Instancia'!AB16)))</f>
        <v>9.8619329388560163E-4</v>
      </c>
      <c r="H16" s="32">
        <f>IF('Órdenes según Instancia'!D16=0,"-",IF('Órdenes según Instancia'!AC16=0,"-",('Órdenes según Instancia'!D16/'Órdenes según Instancia'!AC16)))</f>
        <v>1</v>
      </c>
      <c r="I16" s="32" t="str">
        <f>IF('Órdenes según Instancia'!I16=0,"-",IF('Órdenes según Instancia'!AC16=0,"-",('Órdenes según Instancia'!I16/'Órdenes según Instancia'!AC16)))</f>
        <v>-</v>
      </c>
      <c r="J16" s="32" t="str">
        <f>IF('Órdenes según Instancia'!N16=0,"-",IF('Órdenes según Instancia'!AC16=0,"-",('Órdenes según Instancia'!N16/'Órdenes según Instancia'!AC16)))</f>
        <v>-</v>
      </c>
      <c r="K16" s="32" t="str">
        <f>IF('Órdenes según Instancia'!S16=0,"-",IF('Órdenes según Instancia'!AC16=0,"-",('Órdenes según Instancia'!S16/'Órdenes según Instancia'!AC16)))</f>
        <v>-</v>
      </c>
      <c r="L16" s="32" t="str">
        <f>IF('Órdenes según Instancia'!X16=0,"-",IF('Órdenes según Instancia'!AC16=0,"-",('Órdenes según Instancia'!X16/'Órdenes según Instancia'!AC16)))</f>
        <v>-</v>
      </c>
      <c r="M16" s="32">
        <f>IF('Órdenes según Instancia'!E16=0,"-",IF('Órdenes según Instancia'!AD16=0,"-",('Órdenes según Instancia'!E16/'Órdenes según Instancia'!AD16)))</f>
        <v>0.83821805392731541</v>
      </c>
      <c r="N16" s="32">
        <f>IF('Órdenes según Instancia'!J16=0,"-",IF('Órdenes según Instancia'!AD16=0,"-",('Órdenes según Instancia'!J16/'Órdenes según Instancia'!AD16)))</f>
        <v>1.1723329425556857E-3</v>
      </c>
      <c r="O16" s="32">
        <f>IF('Órdenes según Instancia'!O16=0,"-",IF('Órdenes según Instancia'!AD16=0,"-",('Órdenes según Instancia'!O16/'Órdenes según Instancia'!AD16)))</f>
        <v>9.9648300117233288E-2</v>
      </c>
      <c r="P16" s="32">
        <f>IF('Órdenes según Instancia'!T16=0,"-",IF('Órdenes según Instancia'!AD16=0,"-",('Órdenes según Instancia'!T16/'Órdenes según Instancia'!AD16)))</f>
        <v>5.9788980070339975E-2</v>
      </c>
      <c r="Q16" s="32">
        <f>IF('Órdenes según Instancia'!Y16=0,"-",IF('Órdenes según Instancia'!AD16=0,"-",('Órdenes según Instancia'!Y16/'Órdenes según Instancia'!AD16)))</f>
        <v>1.1723329425556857E-3</v>
      </c>
      <c r="R16" s="32">
        <f>IF('Órdenes según Instancia'!F16=0,"-",IF('Órdenes según Instancia'!AE16=0,"-",('Órdenes según Instancia'!F16/'Órdenes según Instancia'!AE16)))</f>
        <v>0.98089171974522293</v>
      </c>
      <c r="S16" s="32">
        <f>IF('Órdenes según Instancia'!K16=0,"-",IF('Órdenes según Instancia'!AE16=0,"-",('Órdenes según Instancia'!K16/'Órdenes según Instancia'!AE16)))</f>
        <v>1.9108280254777069E-2</v>
      </c>
      <c r="T16" s="32" t="str">
        <f>IF('Órdenes según Instancia'!P16=0,"-",IF('Órdenes según Instancia'!AE16=0,"-",('Órdenes según Instancia'!P16/'Órdenes según Instancia'!AE16)))</f>
        <v>-</v>
      </c>
      <c r="U16" s="32" t="str">
        <f>IF('Órdenes según Instancia'!U16=0,"-",IF('Órdenes según Instancia'!AE16=0,"-",('Órdenes según Instancia'!U16/('Órdenes según Instancia'!AE16))))</f>
        <v>-</v>
      </c>
      <c r="V16" s="32" t="str">
        <f>IF('Órdenes según Instancia'!Z16=0,"-",IF('Órdenes según Instancia'!AE16=0,"-",('Órdenes según Instancia'!Z16/'Órdenes según Instancia'!AE16)))</f>
        <v>-</v>
      </c>
    </row>
    <row r="17" spans="2:22" ht="20.100000000000001" customHeight="1" thickBot="1" x14ac:dyDescent="0.25">
      <c r="B17" s="4" t="s">
        <v>24</v>
      </c>
      <c r="C17" s="32">
        <f>IF('Órdenes según Instancia'!C17=0,"-",IF('Órdenes según Instancia'!AB17=0,"-",('Órdenes según Instancia'!C17/'Órdenes según Instancia'!AB17)))</f>
        <v>0.96875</v>
      </c>
      <c r="D17" s="32">
        <f>IF('Órdenes según Instancia'!H17=0,"-",IF('Órdenes según Instancia'!AB17=0,"-",('Órdenes según Instancia'!H17/'Órdenes según Instancia'!AB17)))</f>
        <v>6.6964285714285711E-3</v>
      </c>
      <c r="E17" s="32">
        <f>IF('Órdenes según Instancia'!M17=0,"-",IF('Órdenes según Instancia'!AB17=0,"-",('Órdenes según Instancia'!M17/'Órdenes según Instancia'!AB17)))</f>
        <v>2.0089285714285716E-2</v>
      </c>
      <c r="F17" s="32">
        <f>IF('Órdenes según Instancia'!R17=0,"-",IF('Órdenes según Instancia'!AB17=0,"-",('Órdenes según Instancia'!R17/'Órdenes según Instancia'!AB17)))</f>
        <v>4.464285714285714E-3</v>
      </c>
      <c r="G17" s="32" t="str">
        <f>IF('Órdenes según Instancia'!W17=0,"-",IF('Órdenes según Instancia'!AB17=0,"-",('Órdenes según Instancia'!W17/'Órdenes según Instancia'!AB17)))</f>
        <v>-</v>
      </c>
      <c r="H17" s="32" t="str">
        <f>IF('Órdenes según Instancia'!D17=0,"-",IF('Órdenes según Instancia'!AC17=0,"-",('Órdenes según Instancia'!D17/'Órdenes según Instancia'!AC17)))</f>
        <v>-</v>
      </c>
      <c r="I17" s="32" t="str">
        <f>IF('Órdenes según Instancia'!I17=0,"-",IF('Órdenes según Instancia'!AC17=0,"-",('Órdenes según Instancia'!I17/'Órdenes según Instancia'!AC17)))</f>
        <v>-</v>
      </c>
      <c r="J17" s="32" t="str">
        <f>IF('Órdenes según Instancia'!N17=0,"-",IF('Órdenes según Instancia'!AC17=0,"-",('Órdenes según Instancia'!N17/'Órdenes según Instancia'!AC17)))</f>
        <v>-</v>
      </c>
      <c r="K17" s="32" t="str">
        <f>IF('Órdenes según Instancia'!S17=0,"-",IF('Órdenes según Instancia'!AC17=0,"-",('Órdenes según Instancia'!S17/'Órdenes según Instancia'!AC17)))</f>
        <v>-</v>
      </c>
      <c r="L17" s="32" t="str">
        <f>IF('Órdenes según Instancia'!X17=0,"-",IF('Órdenes según Instancia'!AC17=0,"-",('Órdenes según Instancia'!X17/'Órdenes según Instancia'!AC17)))</f>
        <v>-</v>
      </c>
      <c r="M17" s="32">
        <f>IF('Órdenes según Instancia'!E17=0,"-",IF('Órdenes según Instancia'!AD17=0,"-",('Órdenes según Instancia'!E17/'Órdenes según Instancia'!AD17)))</f>
        <v>0.9600591715976331</v>
      </c>
      <c r="N17" s="32">
        <f>IF('Órdenes según Instancia'!J17=0,"-",IF('Órdenes según Instancia'!AD17=0,"-",('Órdenes según Instancia'!J17/'Órdenes según Instancia'!AD17)))</f>
        <v>8.8757396449704144E-3</v>
      </c>
      <c r="O17" s="32">
        <f>IF('Órdenes según Instancia'!O17=0,"-",IF('Órdenes según Instancia'!AD17=0,"-",('Órdenes según Instancia'!O17/'Órdenes según Instancia'!AD17)))</f>
        <v>2.514792899408284E-2</v>
      </c>
      <c r="P17" s="32">
        <f>IF('Órdenes según Instancia'!T17=0,"-",IF('Órdenes según Instancia'!AD17=0,"-",('Órdenes según Instancia'!T17/'Órdenes según Instancia'!AD17)))</f>
        <v>5.9171597633136093E-3</v>
      </c>
      <c r="Q17" s="32" t="str">
        <f>IF('Órdenes según Instancia'!Y17=0,"-",IF('Órdenes según Instancia'!AD17=0,"-",('Órdenes según Instancia'!Y17/'Órdenes según Instancia'!AD17)))</f>
        <v>-</v>
      </c>
      <c r="R17" s="32">
        <f>IF('Órdenes según Instancia'!F17=0,"-",IF('Órdenes según Instancia'!AE17=0,"-",('Órdenes según Instancia'!F17/'Órdenes según Instancia'!AE17)))</f>
        <v>0.99545454545454548</v>
      </c>
      <c r="S17" s="32" t="str">
        <f>IF('Órdenes según Instancia'!K17=0,"-",IF('Órdenes según Instancia'!AE17=0,"-",('Órdenes según Instancia'!K17/'Órdenes según Instancia'!AE17)))</f>
        <v>-</v>
      </c>
      <c r="T17" s="32">
        <f>IF('Órdenes según Instancia'!P17=0,"-",IF('Órdenes según Instancia'!AE17=0,"-",('Órdenes según Instancia'!P17/'Órdenes según Instancia'!AE17)))</f>
        <v>4.5454545454545452E-3</v>
      </c>
      <c r="U17" s="32" t="str">
        <f>IF('Órdenes según Instancia'!U17=0,"-",IF('Órdenes según Instancia'!AE17=0,"-",('Órdenes según Instancia'!U17/('Órdenes según Instancia'!AE17))))</f>
        <v>-</v>
      </c>
      <c r="V17" s="32" t="str">
        <f>IF('Órdenes según Instancia'!Z17=0,"-",IF('Órdenes según Instancia'!AE17=0,"-",('Órdenes según Instancia'!Z17/'Órdenes según Instancia'!AE17)))</f>
        <v>-</v>
      </c>
    </row>
    <row r="18" spans="2:22" ht="20.100000000000001" customHeight="1" thickBot="1" x14ac:dyDescent="0.25">
      <c r="B18" s="4" t="s">
        <v>25</v>
      </c>
      <c r="C18" s="32">
        <f>IF('Órdenes según Instancia'!C18=0,"-",IF('Órdenes según Instancia'!AB18=0,"-",('Órdenes según Instancia'!C18/'Órdenes según Instancia'!AB18)))</f>
        <v>0.93848580441640383</v>
      </c>
      <c r="D18" s="32">
        <f>IF('Órdenes según Instancia'!H18=0,"-",IF('Órdenes según Instancia'!AB18=0,"-",('Órdenes según Instancia'!H18/'Órdenes según Instancia'!AB18)))</f>
        <v>7.0977917981072556E-3</v>
      </c>
      <c r="E18" s="32">
        <f>IF('Órdenes según Instancia'!M18=0,"-",IF('Órdenes según Instancia'!AB18=0,"-",('Órdenes según Instancia'!M18/'Órdenes según Instancia'!AB18)))</f>
        <v>5.362776025236593E-2</v>
      </c>
      <c r="F18" s="32">
        <f>IF('Órdenes según Instancia'!R18=0,"-",IF('Órdenes según Instancia'!AB18=0,"-",('Órdenes según Instancia'!R18/'Órdenes según Instancia'!AB18)))</f>
        <v>7.8864353312302837E-4</v>
      </c>
      <c r="G18" s="32" t="str">
        <f>IF('Órdenes según Instancia'!W18=0,"-",IF('Órdenes según Instancia'!AB18=0,"-",('Órdenes según Instancia'!W18/'Órdenes según Instancia'!AB18)))</f>
        <v>-</v>
      </c>
      <c r="H18" s="32" t="str">
        <f>IF('Órdenes según Instancia'!D18=0,"-",IF('Órdenes según Instancia'!AC18=0,"-",('Órdenes según Instancia'!D18/'Órdenes según Instancia'!AC18)))</f>
        <v>-</v>
      </c>
      <c r="I18" s="32" t="str">
        <f>IF('Órdenes según Instancia'!I18=0,"-",IF('Órdenes según Instancia'!AC18=0,"-",('Órdenes según Instancia'!I18/'Órdenes según Instancia'!AC18)))</f>
        <v>-</v>
      </c>
      <c r="J18" s="32" t="str">
        <f>IF('Órdenes según Instancia'!N18=0,"-",IF('Órdenes según Instancia'!AC18=0,"-",('Órdenes según Instancia'!N18/'Órdenes según Instancia'!AC18)))</f>
        <v>-</v>
      </c>
      <c r="K18" s="32" t="str">
        <f>IF('Órdenes según Instancia'!S18=0,"-",IF('Órdenes según Instancia'!AC18=0,"-",('Órdenes según Instancia'!S18/'Órdenes según Instancia'!AC18)))</f>
        <v>-</v>
      </c>
      <c r="L18" s="32" t="str">
        <f>IF('Órdenes según Instancia'!X18=0,"-",IF('Órdenes según Instancia'!AC18=0,"-",('Órdenes según Instancia'!X18/'Órdenes según Instancia'!AC18)))</f>
        <v>-</v>
      </c>
      <c r="M18" s="32">
        <f>IF('Órdenes según Instancia'!E18=0,"-",IF('Órdenes según Instancia'!AD18=0,"-",('Órdenes según Instancia'!E18/'Órdenes según Instancia'!AD18)))</f>
        <v>0.93627450980392157</v>
      </c>
      <c r="N18" s="32">
        <f>IF('Órdenes según Instancia'!J18=0,"-",IF('Órdenes según Instancia'!AD18=0,"-",('Órdenes según Instancia'!J18/'Órdenes según Instancia'!AD18)))</f>
        <v>5.8823529411764705E-3</v>
      </c>
      <c r="O18" s="32">
        <f>IF('Órdenes según Instancia'!O18=0,"-",IF('Órdenes según Instancia'!AD18=0,"-",('Órdenes según Instancia'!O18/'Órdenes según Instancia'!AD18)))</f>
        <v>5.6862745098039215E-2</v>
      </c>
      <c r="P18" s="32">
        <f>IF('Órdenes según Instancia'!T18=0,"-",IF('Órdenes según Instancia'!AD18=0,"-",('Órdenes según Instancia'!T18/'Órdenes según Instancia'!AD18)))</f>
        <v>9.8039215686274508E-4</v>
      </c>
      <c r="Q18" s="32" t="str">
        <f>IF('Órdenes según Instancia'!Y18=0,"-",IF('Órdenes según Instancia'!AD18=0,"-",('Órdenes según Instancia'!Y18/'Órdenes según Instancia'!AD18)))</f>
        <v>-</v>
      </c>
      <c r="R18" s="32">
        <f>IF('Órdenes según Instancia'!F18=0,"-",IF('Órdenes según Instancia'!AE18=0,"-",('Órdenes según Instancia'!F18/'Órdenes según Instancia'!AE18)))</f>
        <v>0.94758064516129037</v>
      </c>
      <c r="S18" s="32">
        <f>IF('Órdenes según Instancia'!K18=0,"-",IF('Órdenes según Instancia'!AE18=0,"-",('Órdenes según Instancia'!K18/'Órdenes según Instancia'!AE18)))</f>
        <v>1.2096774193548387E-2</v>
      </c>
      <c r="T18" s="32">
        <f>IF('Órdenes según Instancia'!P18=0,"-",IF('Órdenes según Instancia'!AE18=0,"-",('Órdenes según Instancia'!P18/'Órdenes según Instancia'!AE18)))</f>
        <v>4.0322580645161289E-2</v>
      </c>
      <c r="U18" s="32" t="str">
        <f>IF('Órdenes según Instancia'!U18=0,"-",IF('Órdenes según Instancia'!AE18=0,"-",('Órdenes según Instancia'!U18/('Órdenes según Instancia'!AE18))))</f>
        <v>-</v>
      </c>
      <c r="V18" s="32" t="str">
        <f>IF('Órdenes según Instancia'!Z18=0,"-",IF('Órdenes según Instancia'!AE18=0,"-",('Órdenes según Instancia'!Z18/'Órdenes según Instancia'!AE18)))</f>
        <v>-</v>
      </c>
    </row>
    <row r="19" spans="2:22" ht="20.100000000000001" customHeight="1" thickBot="1" x14ac:dyDescent="0.25">
      <c r="B19" s="4" t="s">
        <v>26</v>
      </c>
      <c r="C19" s="32">
        <f>IF('Órdenes según Instancia'!C19=0,"-",IF('Órdenes según Instancia'!AB19=0,"-",('Órdenes según Instancia'!C19/'Órdenes según Instancia'!AB19)))</f>
        <v>0.89987839481151199</v>
      </c>
      <c r="D19" s="32">
        <f>IF('Órdenes según Instancia'!H19=0,"-",IF('Órdenes según Instancia'!AB19=0,"-",('Órdenes según Instancia'!H19/'Órdenes según Instancia'!AB19)))</f>
        <v>2.837454398054317E-3</v>
      </c>
      <c r="E19" s="32">
        <f>IF('Órdenes según Instancia'!M19=0,"-",IF('Órdenes según Instancia'!AB19=0,"-",('Órdenes según Instancia'!M19/'Órdenes según Instancia'!AB19)))</f>
        <v>5.0668828536684231E-2</v>
      </c>
      <c r="F19" s="32">
        <f>IF('Órdenes según Instancia'!R19=0,"-",IF('Órdenes según Instancia'!AB19=0,"-",('Órdenes según Instancia'!R19/'Órdenes según Instancia'!AB19)))</f>
        <v>4.6615322253749494E-2</v>
      </c>
      <c r="G19" s="32" t="str">
        <f>IF('Órdenes según Instancia'!W19=0,"-",IF('Órdenes según Instancia'!AB19=0,"-",('Órdenes según Instancia'!W19/'Órdenes según Instancia'!AB19)))</f>
        <v>-</v>
      </c>
      <c r="H19" s="32">
        <f>IF('Órdenes según Instancia'!D19=0,"-",IF('Órdenes según Instancia'!AC19=0,"-",('Órdenes según Instancia'!D19/'Órdenes según Instancia'!AC19)))</f>
        <v>0.93617021276595747</v>
      </c>
      <c r="I19" s="32" t="str">
        <f>IF('Órdenes según Instancia'!I19=0,"-",IF('Órdenes según Instancia'!AC19=0,"-",('Órdenes según Instancia'!I19/'Órdenes según Instancia'!AC19)))</f>
        <v>-</v>
      </c>
      <c r="J19" s="32">
        <f>IF('Órdenes según Instancia'!N19=0,"-",IF('Órdenes según Instancia'!AC19=0,"-",('Órdenes según Instancia'!N19/'Órdenes según Instancia'!AC19)))</f>
        <v>6.3829787234042548E-2</v>
      </c>
      <c r="K19" s="32" t="str">
        <f>IF('Órdenes según Instancia'!S19=0,"-",IF('Órdenes según Instancia'!AC19=0,"-",('Órdenes según Instancia'!S19/'Órdenes según Instancia'!AC19)))</f>
        <v>-</v>
      </c>
      <c r="L19" s="32" t="str">
        <f>IF('Órdenes según Instancia'!X19=0,"-",IF('Órdenes según Instancia'!AC19=0,"-",('Órdenes según Instancia'!X19/'Órdenes según Instancia'!AC19)))</f>
        <v>-</v>
      </c>
      <c r="M19" s="32">
        <f>IF('Órdenes según Instancia'!E19=0,"-",IF('Órdenes según Instancia'!AD19=0,"-",('Órdenes según Instancia'!E19/'Órdenes según Instancia'!AD19)))</f>
        <v>0.8467532467532467</v>
      </c>
      <c r="N19" s="32">
        <f>IF('Órdenes según Instancia'!J19=0,"-",IF('Órdenes según Instancia'!AD19=0,"-",('Órdenes según Instancia'!J19/'Órdenes según Instancia'!AD19)))</f>
        <v>3.8961038961038961E-3</v>
      </c>
      <c r="O19" s="32">
        <f>IF('Órdenes según Instancia'!O19=0,"-",IF('Órdenes según Instancia'!AD19=0,"-",('Órdenes según Instancia'!O19/'Órdenes según Instancia'!AD19)))</f>
        <v>7.4675324675324672E-2</v>
      </c>
      <c r="P19" s="32">
        <f>IF('Órdenes según Instancia'!T19=0,"-",IF('Órdenes según Instancia'!AD19=0,"-",('Órdenes según Instancia'!T19/'Órdenes según Instancia'!AD19)))</f>
        <v>7.4675324675324672E-2</v>
      </c>
      <c r="Q19" s="32" t="str">
        <f>IF('Órdenes según Instancia'!Y19=0,"-",IF('Órdenes según Instancia'!AD19=0,"-",('Órdenes según Instancia'!Y19/'Órdenes según Instancia'!AD19)))</f>
        <v>-</v>
      </c>
      <c r="R19" s="32">
        <f>IF('Órdenes según Instancia'!F19=0,"-",IF('Órdenes según Instancia'!AE19=0,"-",('Órdenes según Instancia'!F19/'Órdenes según Instancia'!AE19)))</f>
        <v>0.99091940976163451</v>
      </c>
      <c r="S19" s="32">
        <f>IF('Órdenes según Instancia'!K19=0,"-",IF('Órdenes según Instancia'!AE19=0,"-",('Órdenes según Instancia'!K19/'Órdenes según Instancia'!AE19)))</f>
        <v>1.1350737797956867E-3</v>
      </c>
      <c r="T19" s="32">
        <f>IF('Órdenes según Instancia'!P19=0,"-",IF('Órdenes según Instancia'!AE19=0,"-",('Órdenes según Instancia'!P19/'Órdenes según Instancia'!AE19)))</f>
        <v>7.9455164585698068E-3</v>
      </c>
      <c r="U19" s="32" t="str">
        <f>IF('Órdenes según Instancia'!U19=0,"-",IF('Órdenes según Instancia'!AE19=0,"-",('Órdenes según Instancia'!U19/('Órdenes según Instancia'!AE19))))</f>
        <v>-</v>
      </c>
      <c r="V19" s="32" t="str">
        <f>IF('Órdenes según Instancia'!Z19=0,"-",IF('Órdenes según Instancia'!AE19=0,"-",('Órdenes según Instancia'!Z19/'Órdenes según Instancia'!AE19)))</f>
        <v>-</v>
      </c>
    </row>
    <row r="20" spans="2:22" ht="20.100000000000001" customHeight="1" thickBot="1" x14ac:dyDescent="0.25">
      <c r="B20" s="4" t="s">
        <v>27</v>
      </c>
      <c r="C20" s="32">
        <f>IF('Órdenes según Instancia'!C20=0,"-",IF('Órdenes según Instancia'!AB20=0,"-",('Órdenes según Instancia'!C20/'Órdenes según Instancia'!AB20)))</f>
        <v>0.95340501792114696</v>
      </c>
      <c r="D20" s="32">
        <f>IF('Órdenes según Instancia'!H20=0,"-",IF('Órdenes según Instancia'!AB20=0,"-",('Órdenes según Instancia'!H20/'Órdenes según Instancia'!AB20)))</f>
        <v>7.1684587813620072E-3</v>
      </c>
      <c r="E20" s="32">
        <f>IF('Órdenes según Instancia'!M20=0,"-",IF('Órdenes según Instancia'!AB20=0,"-",('Órdenes según Instancia'!M20/'Órdenes según Instancia'!AB20)))</f>
        <v>3.9426523297491037E-2</v>
      </c>
      <c r="F20" s="32" t="str">
        <f>IF('Órdenes según Instancia'!R20=0,"-",IF('Órdenes según Instancia'!AB20=0,"-",('Órdenes según Instancia'!R20/'Órdenes según Instancia'!AB20)))</f>
        <v>-</v>
      </c>
      <c r="G20" s="32" t="str">
        <f>IF('Órdenes según Instancia'!W20=0,"-",IF('Órdenes según Instancia'!AB20=0,"-",('Órdenes según Instancia'!W20/'Órdenes según Instancia'!AB20)))</f>
        <v>-</v>
      </c>
      <c r="H20" s="32" t="str">
        <f>IF('Órdenes según Instancia'!D20=0,"-",IF('Órdenes según Instancia'!AC20=0,"-",('Órdenes según Instancia'!D20/'Órdenes según Instancia'!AC20)))</f>
        <v>-</v>
      </c>
      <c r="I20" s="32" t="str">
        <f>IF('Órdenes según Instancia'!I20=0,"-",IF('Órdenes según Instancia'!AC20=0,"-",('Órdenes según Instancia'!I20/'Órdenes según Instancia'!AC20)))</f>
        <v>-</v>
      </c>
      <c r="J20" s="32" t="str">
        <f>IF('Órdenes según Instancia'!N20=0,"-",IF('Órdenes según Instancia'!AC20=0,"-",('Órdenes según Instancia'!N20/'Órdenes según Instancia'!AC20)))</f>
        <v>-</v>
      </c>
      <c r="K20" s="32" t="str">
        <f>IF('Órdenes según Instancia'!S20=0,"-",IF('Órdenes según Instancia'!AC20=0,"-",('Órdenes según Instancia'!S20/'Órdenes según Instancia'!AC20)))</f>
        <v>-</v>
      </c>
      <c r="L20" s="32" t="str">
        <f>IF('Órdenes según Instancia'!X20=0,"-",IF('Órdenes según Instancia'!AC20=0,"-",('Órdenes según Instancia'!X20/'Órdenes según Instancia'!AC20)))</f>
        <v>-</v>
      </c>
      <c r="M20" s="32">
        <f>IF('Órdenes según Instancia'!E20=0,"-",IF('Órdenes según Instancia'!AD20=0,"-",('Órdenes según Instancia'!E20/'Órdenes según Instancia'!AD20)))</f>
        <v>0.94578313253012047</v>
      </c>
      <c r="N20" s="32">
        <f>IF('Órdenes según Instancia'!J20=0,"-",IF('Órdenes según Instancia'!AD20=0,"-",('Órdenes según Instancia'!J20/'Órdenes según Instancia'!AD20)))</f>
        <v>6.024096385542169E-3</v>
      </c>
      <c r="O20" s="32">
        <f>IF('Órdenes según Instancia'!O20=0,"-",IF('Órdenes según Instancia'!AD20=0,"-",('Órdenes según Instancia'!O20/'Órdenes según Instancia'!AD20)))</f>
        <v>4.8192771084337352E-2</v>
      </c>
      <c r="P20" s="32" t="str">
        <f>IF('Órdenes según Instancia'!T20=0,"-",IF('Órdenes según Instancia'!AD20=0,"-",('Órdenes según Instancia'!T20/'Órdenes según Instancia'!AD20)))</f>
        <v>-</v>
      </c>
      <c r="Q20" s="32" t="str">
        <f>IF('Órdenes según Instancia'!Y20=0,"-",IF('Órdenes según Instancia'!AD20=0,"-",('Órdenes según Instancia'!Y20/'Órdenes según Instancia'!AD20)))</f>
        <v>-</v>
      </c>
      <c r="R20" s="32">
        <f>IF('Órdenes según Instancia'!F20=0,"-",IF('Órdenes según Instancia'!AE20=0,"-",('Órdenes según Instancia'!F20/'Órdenes según Instancia'!AE20)))</f>
        <v>0.96460176991150437</v>
      </c>
      <c r="S20" s="32">
        <f>IF('Órdenes según Instancia'!K20=0,"-",IF('Órdenes según Instancia'!AE20=0,"-",('Órdenes según Instancia'!K20/'Órdenes según Instancia'!AE20)))</f>
        <v>8.8495575221238937E-3</v>
      </c>
      <c r="T20" s="32">
        <f>IF('Órdenes según Instancia'!P20=0,"-",IF('Órdenes según Instancia'!AE20=0,"-",('Órdenes según Instancia'!P20/'Órdenes según Instancia'!AE20)))</f>
        <v>2.6548672566371681E-2</v>
      </c>
      <c r="U20" s="32" t="str">
        <f>IF('Órdenes según Instancia'!U20=0,"-",IF('Órdenes según Instancia'!AE20=0,"-",('Órdenes según Instancia'!U20/('Órdenes según Instancia'!AE20))))</f>
        <v>-</v>
      </c>
      <c r="V20" s="32" t="str">
        <f>IF('Órdenes según Instancia'!Z20=0,"-",IF('Órdenes según Instancia'!AE20=0,"-",('Órdenes según Instancia'!Z20/'Órdenes según Instancia'!AE20)))</f>
        <v>-</v>
      </c>
    </row>
    <row r="21" spans="2:22" ht="20.100000000000001" customHeight="1" thickBot="1" x14ac:dyDescent="0.25">
      <c r="B21" s="4" t="s">
        <v>28</v>
      </c>
      <c r="C21" s="32">
        <f>IF('Órdenes según Instancia'!C21=0,"-",IF('Órdenes según Instancia'!AB21=0,"-",('Órdenes según Instancia'!C21/'Órdenes según Instancia'!AB21)))</f>
        <v>0.9392156862745098</v>
      </c>
      <c r="D21" s="32" t="str">
        <f>IF('Órdenes según Instancia'!H21=0,"-",IF('Órdenes según Instancia'!AB21=0,"-",('Órdenes según Instancia'!H21/'Órdenes según Instancia'!AB21)))</f>
        <v>-</v>
      </c>
      <c r="E21" s="32">
        <f>IF('Órdenes según Instancia'!M21=0,"-",IF('Órdenes según Instancia'!AB21=0,"-",('Órdenes según Instancia'!M21/'Órdenes según Instancia'!AB21)))</f>
        <v>4.1830065359477121E-2</v>
      </c>
      <c r="F21" s="32">
        <f>IF('Órdenes según Instancia'!R21=0,"-",IF('Órdenes según Instancia'!AB21=0,"-",('Órdenes según Instancia'!R21/'Órdenes según Instancia'!AB21)))</f>
        <v>1.895424836601307E-2</v>
      </c>
      <c r="G21" s="32" t="str">
        <f>IF('Órdenes según Instancia'!W21=0,"-",IF('Órdenes según Instancia'!AB21=0,"-",('Órdenes según Instancia'!W21/'Órdenes según Instancia'!AB21)))</f>
        <v>-</v>
      </c>
      <c r="H21" s="32">
        <f>IF('Órdenes según Instancia'!D21=0,"-",IF('Órdenes según Instancia'!AC21=0,"-",('Órdenes según Instancia'!D21/'Órdenes según Instancia'!AC21)))</f>
        <v>1</v>
      </c>
      <c r="I21" s="32" t="str">
        <f>IF('Órdenes según Instancia'!I21=0,"-",IF('Órdenes según Instancia'!AC21=0,"-",('Órdenes según Instancia'!I21/'Órdenes según Instancia'!AC21)))</f>
        <v>-</v>
      </c>
      <c r="J21" s="32" t="str">
        <f>IF('Órdenes según Instancia'!N21=0,"-",IF('Órdenes según Instancia'!AC21=0,"-",('Órdenes según Instancia'!N21/'Órdenes según Instancia'!AC21)))</f>
        <v>-</v>
      </c>
      <c r="K21" s="32" t="str">
        <f>IF('Órdenes según Instancia'!S21=0,"-",IF('Órdenes según Instancia'!AC21=0,"-",('Órdenes según Instancia'!S21/'Órdenes según Instancia'!AC21)))</f>
        <v>-</v>
      </c>
      <c r="L21" s="32" t="str">
        <f>IF('Órdenes según Instancia'!X21=0,"-",IF('Órdenes según Instancia'!AC21=0,"-",('Órdenes según Instancia'!X21/'Órdenes según Instancia'!AC21)))</f>
        <v>-</v>
      </c>
      <c r="M21" s="32">
        <f>IF('Órdenes según Instancia'!E21=0,"-",IF('Órdenes según Instancia'!AD21=0,"-",('Órdenes según Instancia'!E21/'Órdenes según Instancia'!AD21)))</f>
        <v>0.92495636998254804</v>
      </c>
      <c r="N21" s="32" t="str">
        <f>IF('Órdenes según Instancia'!J21=0,"-",IF('Órdenes según Instancia'!AD21=0,"-",('Órdenes según Instancia'!J21/'Órdenes según Instancia'!AD21)))</f>
        <v>-</v>
      </c>
      <c r="O21" s="32">
        <f>IF('Órdenes según Instancia'!O21=0,"-",IF('Órdenes según Instancia'!AD21=0,"-",('Órdenes según Instancia'!O21/'Órdenes según Instancia'!AD21)))</f>
        <v>4.9738219895287955E-2</v>
      </c>
      <c r="P21" s="32">
        <f>IF('Órdenes según Instancia'!T21=0,"-",IF('Órdenes según Instancia'!AD21=0,"-",('Órdenes según Instancia'!T21/'Órdenes según Instancia'!AD21)))</f>
        <v>2.530541012216405E-2</v>
      </c>
      <c r="Q21" s="32" t="str">
        <f>IF('Órdenes según Instancia'!Y21=0,"-",IF('Órdenes según Instancia'!AD21=0,"-",('Órdenes según Instancia'!Y21/'Órdenes según Instancia'!AD21)))</f>
        <v>-</v>
      </c>
      <c r="R21" s="32">
        <f>IF('Órdenes según Instancia'!F21=0,"-",IF('Órdenes según Instancia'!AE21=0,"-",('Órdenes según Instancia'!F21/'Órdenes según Instancia'!AE21)))</f>
        <v>0.98172323759791125</v>
      </c>
      <c r="S21" s="32" t="str">
        <f>IF('Órdenes según Instancia'!K21=0,"-",IF('Órdenes según Instancia'!AE21=0,"-",('Órdenes según Instancia'!K21/'Órdenes según Instancia'!AE21)))</f>
        <v>-</v>
      </c>
      <c r="T21" s="32">
        <f>IF('Órdenes según Instancia'!P21=0,"-",IF('Órdenes según Instancia'!AE21=0,"-",('Órdenes según Instancia'!P21/'Órdenes según Instancia'!AE21)))</f>
        <v>1.8276762402088774E-2</v>
      </c>
      <c r="U21" s="32" t="str">
        <f>IF('Órdenes según Instancia'!U21=0,"-",IF('Órdenes según Instancia'!AE21=0,"-",('Órdenes según Instancia'!U21/('Órdenes según Instancia'!AE21))))</f>
        <v>-</v>
      </c>
      <c r="V21" s="32" t="str">
        <f>IF('Órdenes según Instancia'!Z21=0,"-",IF('Órdenes según Instancia'!AE21=0,"-",('Órdenes según Instancia'!Z21/'Órdenes según Instancia'!AE21)))</f>
        <v>-</v>
      </c>
    </row>
    <row r="22" spans="2:22" ht="20.100000000000001" customHeight="1" thickBot="1" x14ac:dyDescent="0.25">
      <c r="B22" s="4" t="s">
        <v>29</v>
      </c>
      <c r="C22" s="32">
        <f>IF('Órdenes según Instancia'!C22=0,"-",IF('Órdenes según Instancia'!AB22=0,"-",('Órdenes según Instancia'!C22/'Órdenes según Instancia'!AB22)))</f>
        <v>0.94588859416445625</v>
      </c>
      <c r="D22" s="32">
        <f>IF('Órdenes según Instancia'!H22=0,"-",IF('Órdenes según Instancia'!AB22=0,"-",('Órdenes según Instancia'!H22/'Órdenes según Instancia'!AB22)))</f>
        <v>5.8355437665782491E-3</v>
      </c>
      <c r="E22" s="32">
        <f>IF('Órdenes según Instancia'!M22=0,"-",IF('Órdenes según Instancia'!AB22=0,"-",('Órdenes según Instancia'!M22/'Órdenes según Instancia'!AB22)))</f>
        <v>4.4031830238726789E-2</v>
      </c>
      <c r="F22" s="32">
        <f>IF('Órdenes según Instancia'!R22=0,"-",IF('Órdenes según Instancia'!AB22=0,"-",('Órdenes según Instancia'!R22/'Órdenes según Instancia'!AB22)))</f>
        <v>3.7135278514588859E-3</v>
      </c>
      <c r="G22" s="32">
        <f>IF('Órdenes según Instancia'!W22=0,"-",IF('Órdenes según Instancia'!AB22=0,"-",('Órdenes según Instancia'!W22/'Órdenes según Instancia'!AB22)))</f>
        <v>5.305039787798408E-4</v>
      </c>
      <c r="H22" s="32" t="str">
        <f>IF('Órdenes según Instancia'!D22=0,"-",IF('Órdenes según Instancia'!AC22=0,"-",('Órdenes según Instancia'!D22/'Órdenes según Instancia'!AC22)))</f>
        <v>-</v>
      </c>
      <c r="I22" s="32" t="str">
        <f>IF('Órdenes según Instancia'!I22=0,"-",IF('Órdenes según Instancia'!AC22=0,"-",('Órdenes según Instancia'!I22/'Órdenes según Instancia'!AC22)))</f>
        <v>-</v>
      </c>
      <c r="J22" s="32" t="str">
        <f>IF('Órdenes según Instancia'!N22=0,"-",IF('Órdenes según Instancia'!AC22=0,"-",('Órdenes según Instancia'!N22/'Órdenes según Instancia'!AC22)))</f>
        <v>-</v>
      </c>
      <c r="K22" s="32" t="str">
        <f>IF('Órdenes según Instancia'!S22=0,"-",IF('Órdenes según Instancia'!AC22=0,"-",('Órdenes según Instancia'!S22/'Órdenes según Instancia'!AC22)))</f>
        <v>-</v>
      </c>
      <c r="L22" s="32">
        <f>IF('Órdenes según Instancia'!X22=0,"-",IF('Órdenes según Instancia'!AC22=0,"-",('Órdenes según Instancia'!X22/'Órdenes según Instancia'!AC22)))</f>
        <v>1</v>
      </c>
      <c r="M22" s="32">
        <f>IF('Órdenes según Instancia'!E22=0,"-",IF('Órdenes según Instancia'!AD22=0,"-",('Órdenes según Instancia'!E22/'Órdenes según Instancia'!AD22)))</f>
        <v>0.93571428571428572</v>
      </c>
      <c r="N22" s="32">
        <f>IF('Órdenes según Instancia'!J22=0,"-",IF('Órdenes según Instancia'!AD22=0,"-",('Órdenes según Instancia'!J22/'Órdenes según Instancia'!AD22)))</f>
        <v>2.142857142857143E-3</v>
      </c>
      <c r="O22" s="32">
        <f>IF('Órdenes según Instancia'!O22=0,"-",IF('Órdenes según Instancia'!AD22=0,"-",('Órdenes según Instancia'!O22/'Órdenes según Instancia'!AD22)))</f>
        <v>5.7142857142857141E-2</v>
      </c>
      <c r="P22" s="32">
        <f>IF('Órdenes según Instancia'!T22=0,"-",IF('Órdenes según Instancia'!AD22=0,"-",('Órdenes según Instancia'!T22/'Órdenes según Instancia'!AD22)))</f>
        <v>5.0000000000000001E-3</v>
      </c>
      <c r="Q22" s="32" t="str">
        <f>IF('Órdenes según Instancia'!Y22=0,"-",IF('Órdenes según Instancia'!AD22=0,"-",('Órdenes según Instancia'!Y22/'Órdenes según Instancia'!AD22)))</f>
        <v>-</v>
      </c>
      <c r="R22" s="32">
        <f>IF('Órdenes según Instancia'!F22=0,"-",IF('Órdenes según Instancia'!AE22=0,"-",('Órdenes según Instancia'!F22/'Órdenes según Instancia'!AE22)))</f>
        <v>0.97727272727272729</v>
      </c>
      <c r="S22" s="32">
        <f>IF('Órdenes según Instancia'!K22=0,"-",IF('Órdenes según Instancia'!AE22=0,"-",('Órdenes según Instancia'!K22/'Órdenes según Instancia'!AE22)))</f>
        <v>1.6528925619834711E-2</v>
      </c>
      <c r="T22" s="32">
        <f>IF('Órdenes según Instancia'!P22=0,"-",IF('Órdenes según Instancia'!AE22=0,"-",('Órdenes según Instancia'!P22/'Órdenes según Instancia'!AE22)))</f>
        <v>6.1983471074380167E-3</v>
      </c>
      <c r="U22" s="32" t="str">
        <f>IF('Órdenes según Instancia'!U22=0,"-",IF('Órdenes según Instancia'!AE22=0,"-",('Órdenes según Instancia'!U22/('Órdenes según Instancia'!AE22))))</f>
        <v>-</v>
      </c>
      <c r="V22" s="32" t="str">
        <f>IF('Órdenes según Instancia'!Z22=0,"-",IF('Órdenes según Instancia'!AE22=0,"-",('Órdenes según Instancia'!Z22/'Órdenes según Instancia'!AE22)))</f>
        <v>-</v>
      </c>
    </row>
    <row r="23" spans="2:22" ht="20.100000000000001" customHeight="1" thickBot="1" x14ac:dyDescent="0.25">
      <c r="B23" s="4" t="s">
        <v>30</v>
      </c>
      <c r="C23" s="32">
        <f>IF('Órdenes según Instancia'!C23=0,"-",IF('Órdenes según Instancia'!AB23=0,"-",('Órdenes según Instancia'!C23/'Órdenes según Instancia'!AB23)))</f>
        <v>0.98018018018018016</v>
      </c>
      <c r="D23" s="32">
        <f>IF('Órdenes según Instancia'!H23=0,"-",IF('Órdenes según Instancia'!AB23=0,"-",('Órdenes según Instancia'!H23/'Órdenes según Instancia'!AB23)))</f>
        <v>4.6846846846846845E-3</v>
      </c>
      <c r="E23" s="32">
        <f>IF('Órdenes según Instancia'!M23=0,"-",IF('Órdenes según Instancia'!AB23=0,"-",('Órdenes según Instancia'!M23/'Órdenes según Instancia'!AB23)))</f>
        <v>1.2792792792792792E-2</v>
      </c>
      <c r="F23" s="32">
        <f>IF('Órdenes según Instancia'!R23=0,"-",IF('Órdenes según Instancia'!AB23=0,"-",('Órdenes según Instancia'!R23/'Órdenes según Instancia'!AB23)))</f>
        <v>2.1621621621621622E-3</v>
      </c>
      <c r="G23" s="32">
        <f>IF('Órdenes según Instancia'!W23=0,"-",IF('Órdenes según Instancia'!AB23=0,"-",('Órdenes según Instancia'!W23/'Órdenes según Instancia'!AB23)))</f>
        <v>1.8018018018018018E-4</v>
      </c>
      <c r="H23" s="32">
        <f>IF('Órdenes según Instancia'!D23=0,"-",IF('Órdenes según Instancia'!AC23=0,"-",('Órdenes según Instancia'!D23/'Órdenes según Instancia'!AC23)))</f>
        <v>1</v>
      </c>
      <c r="I23" s="32" t="str">
        <f>IF('Órdenes según Instancia'!I23=0,"-",IF('Órdenes según Instancia'!AC23=0,"-",('Órdenes según Instancia'!I23/'Órdenes según Instancia'!AC23)))</f>
        <v>-</v>
      </c>
      <c r="J23" s="32" t="str">
        <f>IF('Órdenes según Instancia'!N23=0,"-",IF('Órdenes según Instancia'!AC23=0,"-",('Órdenes según Instancia'!N23/'Órdenes según Instancia'!AC23)))</f>
        <v>-</v>
      </c>
      <c r="K23" s="32" t="str">
        <f>IF('Órdenes según Instancia'!S23=0,"-",IF('Órdenes según Instancia'!AC23=0,"-",('Órdenes según Instancia'!S23/'Órdenes según Instancia'!AC23)))</f>
        <v>-</v>
      </c>
      <c r="L23" s="32" t="str">
        <f>IF('Órdenes según Instancia'!X23=0,"-",IF('Órdenes según Instancia'!AC23=0,"-",('Órdenes según Instancia'!X23/'Órdenes según Instancia'!AC23)))</f>
        <v>-</v>
      </c>
      <c r="M23" s="32">
        <f>IF('Órdenes según Instancia'!E23=0,"-",IF('Órdenes según Instancia'!AD23=0,"-",('Órdenes según Instancia'!E23/'Órdenes según Instancia'!AD23)))</f>
        <v>0.96958174904942962</v>
      </c>
      <c r="N23" s="32">
        <f>IF('Órdenes según Instancia'!J23=0,"-",IF('Órdenes según Instancia'!AD23=0,"-",('Órdenes según Instancia'!J23/'Órdenes según Instancia'!AD23)))</f>
        <v>5.1849291393017633E-3</v>
      </c>
      <c r="O23" s="32">
        <f>IF('Órdenes según Instancia'!O23=0,"-",IF('Órdenes según Instancia'!AD23=0,"-",('Órdenes según Instancia'!O23/'Órdenes según Instancia'!AD23)))</f>
        <v>2.0739716557207053E-2</v>
      </c>
      <c r="P23" s="32">
        <f>IF('Órdenes según Instancia'!T23=0,"-",IF('Órdenes según Instancia'!AD23=0,"-",('Órdenes según Instancia'!T23/'Órdenes según Instancia'!AD23)))</f>
        <v>4.1479433114414103E-3</v>
      </c>
      <c r="Q23" s="32">
        <f>IF('Órdenes según Instancia'!Y23=0,"-",IF('Órdenes según Instancia'!AD23=0,"-",('Órdenes según Instancia'!Y23/'Órdenes según Instancia'!AD23)))</f>
        <v>3.4566194262011752E-4</v>
      </c>
      <c r="R23" s="32">
        <f>IF('Órdenes según Instancia'!F23=0,"-",IF('Órdenes según Instancia'!AE23=0,"-",('Órdenes según Instancia'!F23/'Órdenes según Instancia'!AE23)))</f>
        <v>0.99143635655897233</v>
      </c>
      <c r="S23" s="32">
        <f>IF('Órdenes según Instancia'!K23=0,"-",IF('Órdenes según Instancia'!AE23=0,"-",('Órdenes según Instancia'!K23/'Órdenes según Instancia'!AE23)))</f>
        <v>4.2818217205138186E-3</v>
      </c>
      <c r="T23" s="32">
        <f>IF('Órdenes según Instancia'!P23=0,"-",IF('Órdenes según Instancia'!AE23=0,"-",('Órdenes según Instancia'!P23/'Órdenes según Instancia'!AE23)))</f>
        <v>4.2818217205138186E-3</v>
      </c>
      <c r="U23" s="32" t="str">
        <f>IF('Órdenes según Instancia'!U23=0,"-",IF('Órdenes según Instancia'!AE23=0,"-",('Órdenes según Instancia'!U23/('Órdenes según Instancia'!AE23))))</f>
        <v>-</v>
      </c>
      <c r="V23" s="32" t="str">
        <f>IF('Órdenes según Instancia'!Z23=0,"-",IF('Órdenes según Instancia'!AE23=0,"-",('Órdenes según Instancia'!Z23/'Órdenes según Instancia'!AE23)))</f>
        <v>-</v>
      </c>
    </row>
    <row r="24" spans="2:22" ht="20.100000000000001" customHeight="1" thickBot="1" x14ac:dyDescent="0.25">
      <c r="B24" s="4" t="s">
        <v>31</v>
      </c>
      <c r="C24" s="32">
        <f>IF('Órdenes según Instancia'!C24=0,"-",IF('Órdenes según Instancia'!AB24=0,"-",('Órdenes según Instancia'!C24/'Órdenes según Instancia'!AB24)))</f>
        <v>0.92810927390366638</v>
      </c>
      <c r="D24" s="32">
        <f>IF('Órdenes según Instancia'!H24=0,"-",IF('Órdenes según Instancia'!AB24=0,"-",('Órdenes según Instancia'!H24/'Órdenes según Instancia'!AB24)))</f>
        <v>5.2120776419841844E-3</v>
      </c>
      <c r="E24" s="32">
        <f>IF('Órdenes según Instancia'!M24=0,"-",IF('Órdenes según Instancia'!AB24=0,"-",('Órdenes según Instancia'!M24/'Órdenes según Instancia'!AB24)))</f>
        <v>5.2480230050323505E-2</v>
      </c>
      <c r="F24" s="32">
        <f>IF('Órdenes según Instancia'!R24=0,"-",IF('Órdenes según Instancia'!AB24=0,"-",('Órdenes según Instancia'!R24/'Órdenes según Instancia'!AB24)))</f>
        <v>1.4198418404025881E-2</v>
      </c>
      <c r="G24" s="32" t="str">
        <f>IF('Órdenes según Instancia'!W24=0,"-",IF('Órdenes según Instancia'!AB24=0,"-",('Órdenes según Instancia'!W24/'Órdenes según Instancia'!AB24)))</f>
        <v>-</v>
      </c>
      <c r="H24" s="32">
        <f>IF('Órdenes según Instancia'!D24=0,"-",IF('Órdenes según Instancia'!AC24=0,"-",('Órdenes según Instancia'!D24/'Órdenes según Instancia'!AC24)))</f>
        <v>1</v>
      </c>
      <c r="I24" s="32" t="str">
        <f>IF('Órdenes según Instancia'!I24=0,"-",IF('Órdenes según Instancia'!AC24=0,"-",('Órdenes según Instancia'!I24/'Órdenes según Instancia'!AC24)))</f>
        <v>-</v>
      </c>
      <c r="J24" s="32" t="str">
        <f>IF('Órdenes según Instancia'!N24=0,"-",IF('Órdenes según Instancia'!AC24=0,"-",('Órdenes según Instancia'!N24/'Órdenes según Instancia'!AC24)))</f>
        <v>-</v>
      </c>
      <c r="K24" s="32" t="str">
        <f>IF('Órdenes según Instancia'!S24=0,"-",IF('Órdenes según Instancia'!AC24=0,"-",('Órdenes según Instancia'!S24/'Órdenes según Instancia'!AC24)))</f>
        <v>-</v>
      </c>
      <c r="L24" s="32" t="str">
        <f>IF('Órdenes según Instancia'!X24=0,"-",IF('Órdenes según Instancia'!AC24=0,"-",('Órdenes según Instancia'!X24/'Órdenes según Instancia'!AC24)))</f>
        <v>-</v>
      </c>
      <c r="M24" s="32">
        <f>IF('Órdenes según Instancia'!E24=0,"-",IF('Órdenes según Instancia'!AD24=0,"-",('Órdenes según Instancia'!E24/'Órdenes según Instancia'!AD24)))</f>
        <v>0.92025551205439937</v>
      </c>
      <c r="N24" s="32">
        <f>IF('Órdenes según Instancia'!J24=0,"-",IF('Órdenes según Instancia'!AD24=0,"-",('Órdenes según Instancia'!J24/'Órdenes según Instancia'!AD24)))</f>
        <v>5.3575108180506899E-3</v>
      </c>
      <c r="O24" s="32">
        <f>IF('Órdenes según Instancia'!O24=0,"-",IF('Órdenes según Instancia'!AD24=0,"-",('Órdenes según Instancia'!O24/'Órdenes según Instancia'!AD24)))</f>
        <v>5.8726560890171031E-2</v>
      </c>
      <c r="P24" s="32">
        <f>IF('Órdenes según Instancia'!T24=0,"-",IF('Órdenes según Instancia'!AD24=0,"-",('Órdenes según Instancia'!T24/'Órdenes según Instancia'!AD24)))</f>
        <v>1.5660416237378939E-2</v>
      </c>
      <c r="Q24" s="32" t="str">
        <f>IF('Órdenes según Instancia'!Y24=0,"-",IF('Órdenes según Instancia'!AD24=0,"-",('Órdenes según Instancia'!Y24/'Órdenes según Instancia'!AD24)))</f>
        <v>-</v>
      </c>
      <c r="R24" s="32">
        <f>IF('Órdenes según Instancia'!F24=0,"-",IF('Órdenes según Instancia'!AE24=0,"-",('Órdenes según Instancia'!F24/'Órdenes según Instancia'!AE24)))</f>
        <v>0.98065476190476186</v>
      </c>
      <c r="S24" s="32">
        <f>IF('Órdenes según Instancia'!K24=0,"-",IF('Órdenes según Instancia'!AE24=0,"-",('Órdenes según Instancia'!K24/'Órdenes según Instancia'!AE24)))</f>
        <v>4.464285714285714E-3</v>
      </c>
      <c r="T24" s="32">
        <f>IF('Órdenes según Instancia'!P24=0,"-",IF('Órdenes según Instancia'!AE24=0,"-",('Órdenes según Instancia'!P24/'Órdenes según Instancia'!AE24)))</f>
        <v>1.0416666666666666E-2</v>
      </c>
      <c r="U24" s="32">
        <f>IF('Órdenes según Instancia'!U24=0,"-",IF('Órdenes según Instancia'!AE24=0,"-",('Órdenes según Instancia'!U24/('Órdenes según Instancia'!AE24))))</f>
        <v>4.464285714285714E-3</v>
      </c>
      <c r="V24" s="32" t="str">
        <f>IF('Órdenes según Instancia'!Z24=0,"-",IF('Órdenes según Instancia'!AE24=0,"-",('Órdenes según Instancia'!Z24/'Órdenes según Instancia'!AE24)))</f>
        <v>-</v>
      </c>
    </row>
    <row r="25" spans="2:22" ht="20.100000000000001" customHeight="1" thickBot="1" x14ac:dyDescent="0.25">
      <c r="B25" s="4" t="s">
        <v>32</v>
      </c>
      <c r="C25" s="32">
        <f>IF('Órdenes según Instancia'!C25=0,"-",IF('Órdenes según Instancia'!AB25=0,"-",('Órdenes según Instancia'!C25/'Órdenes según Instancia'!AB25)))</f>
        <v>0.95400943396226412</v>
      </c>
      <c r="D25" s="32" t="str">
        <f>IF('Órdenes según Instancia'!H25=0,"-",IF('Órdenes según Instancia'!AB25=0,"-",('Órdenes según Instancia'!H25/'Órdenes según Instancia'!AB25)))</f>
        <v>-</v>
      </c>
      <c r="E25" s="32">
        <f>IF('Órdenes según Instancia'!M25=0,"-",IF('Órdenes según Instancia'!AB25=0,"-",('Órdenes según Instancia'!M25/'Órdenes según Instancia'!AB25)))</f>
        <v>3.0660377358490566E-2</v>
      </c>
      <c r="F25" s="32">
        <f>IF('Órdenes según Instancia'!R25=0,"-",IF('Órdenes según Instancia'!AB25=0,"-",('Órdenes según Instancia'!R25/'Órdenes según Instancia'!AB25)))</f>
        <v>1.5330188679245283E-2</v>
      </c>
      <c r="G25" s="32" t="str">
        <f>IF('Órdenes según Instancia'!W25=0,"-",IF('Órdenes según Instancia'!AB25=0,"-",('Órdenes según Instancia'!W25/'Órdenes según Instancia'!AB25)))</f>
        <v>-</v>
      </c>
      <c r="H25" s="32" t="str">
        <f>IF('Órdenes según Instancia'!D25=0,"-",IF('Órdenes según Instancia'!AC25=0,"-",('Órdenes según Instancia'!D25/'Órdenes según Instancia'!AC25)))</f>
        <v>-</v>
      </c>
      <c r="I25" s="32" t="str">
        <f>IF('Órdenes según Instancia'!I25=0,"-",IF('Órdenes según Instancia'!AC25=0,"-",('Órdenes según Instancia'!I25/'Órdenes según Instancia'!AC25)))</f>
        <v>-</v>
      </c>
      <c r="J25" s="32" t="str">
        <f>IF('Órdenes según Instancia'!N25=0,"-",IF('Órdenes según Instancia'!AC25=0,"-",('Órdenes según Instancia'!N25/'Órdenes según Instancia'!AC25)))</f>
        <v>-</v>
      </c>
      <c r="K25" s="32" t="str">
        <f>IF('Órdenes según Instancia'!S25=0,"-",IF('Órdenes según Instancia'!AC25=0,"-",('Órdenes según Instancia'!S25/'Órdenes según Instancia'!AC25)))</f>
        <v>-</v>
      </c>
      <c r="L25" s="32" t="str">
        <f>IF('Órdenes según Instancia'!X25=0,"-",IF('Órdenes según Instancia'!AC25=0,"-",('Órdenes según Instancia'!X25/'Órdenes según Instancia'!AC25)))</f>
        <v>-</v>
      </c>
      <c r="M25" s="32">
        <f>IF('Órdenes según Instancia'!E25=0,"-",IF('Órdenes según Instancia'!AD25=0,"-",('Órdenes según Instancia'!E25/'Órdenes según Instancia'!AD25)))</f>
        <v>0.94409937888198758</v>
      </c>
      <c r="N25" s="32" t="str">
        <f>IF('Órdenes según Instancia'!J25=0,"-",IF('Órdenes según Instancia'!AD25=0,"-",('Órdenes según Instancia'!J25/'Órdenes según Instancia'!AD25)))</f>
        <v>-</v>
      </c>
      <c r="O25" s="32">
        <f>IF('Órdenes según Instancia'!O25=0,"-",IF('Órdenes según Instancia'!AD25=0,"-",('Órdenes según Instancia'!O25/'Órdenes según Instancia'!AD25)))</f>
        <v>4.0372670807453416E-2</v>
      </c>
      <c r="P25" s="32">
        <f>IF('Órdenes según Instancia'!T25=0,"-",IF('Órdenes según Instancia'!AD25=0,"-",('Órdenes según Instancia'!T25/'Órdenes según Instancia'!AD25)))</f>
        <v>1.5527950310559006E-2</v>
      </c>
      <c r="Q25" s="32" t="str">
        <f>IF('Órdenes según Instancia'!Y25=0,"-",IF('Órdenes según Instancia'!AD25=0,"-",('Órdenes según Instancia'!Y25/'Órdenes según Instancia'!AD25)))</f>
        <v>-</v>
      </c>
      <c r="R25" s="32">
        <f>IF('Órdenes según Instancia'!F25=0,"-",IF('Órdenes según Instancia'!AE25=0,"-",('Órdenes según Instancia'!F25/'Órdenes según Instancia'!AE25)))</f>
        <v>0.98529411764705888</v>
      </c>
      <c r="S25" s="32" t="str">
        <f>IF('Órdenes según Instancia'!K25=0,"-",IF('Órdenes según Instancia'!AE25=0,"-",('Órdenes según Instancia'!K25/'Órdenes según Instancia'!AE25)))</f>
        <v>-</v>
      </c>
      <c r="T25" s="32" t="str">
        <f>IF('Órdenes según Instancia'!P25=0,"-",IF('Órdenes según Instancia'!AE25=0,"-",('Órdenes según Instancia'!P25/'Órdenes según Instancia'!AE25)))</f>
        <v>-</v>
      </c>
      <c r="U25" s="32">
        <f>IF('Órdenes según Instancia'!U25=0,"-",IF('Órdenes según Instancia'!AE25=0,"-",('Órdenes según Instancia'!U25/('Órdenes según Instancia'!AE25))))</f>
        <v>1.4705882352941176E-2</v>
      </c>
      <c r="V25" s="32" t="str">
        <f>IF('Órdenes según Instancia'!Z25=0,"-",IF('Órdenes según Instancia'!AE25=0,"-",('Órdenes según Instancia'!Z25/'Órdenes según Instancia'!AE25)))</f>
        <v>-</v>
      </c>
    </row>
    <row r="26" spans="2:22" ht="20.100000000000001" customHeight="1" thickBot="1" x14ac:dyDescent="0.25">
      <c r="B26" s="4" t="s">
        <v>33</v>
      </c>
      <c r="C26" s="32">
        <f>IF('Órdenes según Instancia'!C26=0,"-",IF('Órdenes según Instancia'!AB26=0,"-",('Órdenes según Instancia'!C26/'Órdenes según Instancia'!AB26)))</f>
        <v>0.90257171117705237</v>
      </c>
      <c r="D26" s="32">
        <f>IF('Órdenes según Instancia'!H26=0,"-",IF('Órdenes según Instancia'!AB26=0,"-",('Órdenes según Instancia'!H26/'Órdenes según Instancia'!AB26)))</f>
        <v>1.9782393669634025E-3</v>
      </c>
      <c r="E26" s="32">
        <f>IF('Órdenes según Instancia'!M26=0,"-",IF('Órdenes según Instancia'!AB26=0,"-",('Órdenes según Instancia'!M26/'Órdenes según Instancia'!AB26)))</f>
        <v>9.0999010880316519E-2</v>
      </c>
      <c r="F26" s="32">
        <f>IF('Órdenes según Instancia'!R26=0,"-",IF('Órdenes según Instancia'!AB26=0,"-",('Órdenes según Instancia'!R26/'Órdenes según Instancia'!AB26)))</f>
        <v>3.956478733926805E-3</v>
      </c>
      <c r="G26" s="32">
        <f>IF('Órdenes según Instancia'!W26=0,"-",IF('Órdenes según Instancia'!AB26=0,"-",('Órdenes según Instancia'!W26/'Órdenes según Instancia'!AB26)))</f>
        <v>4.9455984174085062E-4</v>
      </c>
      <c r="H26" s="32">
        <f>IF('Órdenes según Instancia'!D26=0,"-",IF('Órdenes según Instancia'!AC26=0,"-",('Órdenes según Instancia'!D26/'Órdenes según Instancia'!AC26)))</f>
        <v>1</v>
      </c>
      <c r="I26" s="32" t="str">
        <f>IF('Órdenes según Instancia'!I26=0,"-",IF('Órdenes según Instancia'!AC26=0,"-",('Órdenes según Instancia'!I26/'Órdenes según Instancia'!AC26)))</f>
        <v>-</v>
      </c>
      <c r="J26" s="32" t="str">
        <f>IF('Órdenes según Instancia'!N26=0,"-",IF('Órdenes según Instancia'!AC26=0,"-",('Órdenes según Instancia'!N26/'Órdenes según Instancia'!AC26)))</f>
        <v>-</v>
      </c>
      <c r="K26" s="32" t="str">
        <f>IF('Órdenes según Instancia'!S26=0,"-",IF('Órdenes según Instancia'!AC26=0,"-",('Órdenes según Instancia'!S26/'Órdenes según Instancia'!AC26)))</f>
        <v>-</v>
      </c>
      <c r="L26" s="32" t="str">
        <f>IF('Órdenes según Instancia'!X26=0,"-",IF('Órdenes según Instancia'!AC26=0,"-",('Órdenes según Instancia'!X26/'Órdenes según Instancia'!AC26)))</f>
        <v>-</v>
      </c>
      <c r="M26" s="32">
        <f>IF('Órdenes según Instancia'!E26=0,"-",IF('Órdenes según Instancia'!AD26=0,"-",('Órdenes según Instancia'!E26/'Órdenes según Instancia'!AD26)))</f>
        <v>0.8636704119850187</v>
      </c>
      <c r="N26" s="32">
        <f>IF('Órdenes según Instancia'!J26=0,"-",IF('Órdenes según Instancia'!AD26=0,"-",('Órdenes según Instancia'!J26/'Órdenes según Instancia'!AD26)))</f>
        <v>2.2471910112359553E-3</v>
      </c>
      <c r="O26" s="32">
        <f>IF('Órdenes según Instancia'!O26=0,"-",IF('Órdenes según Instancia'!AD26=0,"-",('Órdenes según Instancia'!O26/'Órdenes según Instancia'!AD26)))</f>
        <v>0.12734082397003746</v>
      </c>
      <c r="P26" s="32">
        <f>IF('Órdenes según Instancia'!T26=0,"-",IF('Órdenes según Instancia'!AD26=0,"-",('Órdenes según Instancia'!T26/'Órdenes según Instancia'!AD26)))</f>
        <v>5.9925093632958804E-3</v>
      </c>
      <c r="Q26" s="32">
        <f>IF('Órdenes según Instancia'!Y26=0,"-",IF('Órdenes según Instancia'!AD26=0,"-",('Órdenes según Instancia'!Y26/'Órdenes según Instancia'!AD26)))</f>
        <v>7.4906367041198505E-4</v>
      </c>
      <c r="R26" s="32">
        <f>IF('Órdenes según Instancia'!F26=0,"-",IF('Órdenes según Instancia'!AE26=0,"-",('Órdenes según Instancia'!F26/'Órdenes según Instancia'!AE26)))</f>
        <v>0.97744360902255634</v>
      </c>
      <c r="S26" s="32">
        <f>IF('Órdenes según Instancia'!K26=0,"-",IF('Órdenes según Instancia'!AE26=0,"-",('Órdenes según Instancia'!K26/'Órdenes según Instancia'!AE26)))</f>
        <v>1.5037593984962407E-3</v>
      </c>
      <c r="T26" s="32">
        <f>IF('Órdenes según Instancia'!P26=0,"-",IF('Órdenes según Instancia'!AE26=0,"-",('Órdenes según Instancia'!P26/'Órdenes según Instancia'!AE26)))</f>
        <v>2.1052631578947368E-2</v>
      </c>
      <c r="U26" s="32" t="str">
        <f>IF('Órdenes según Instancia'!U26=0,"-",IF('Órdenes según Instancia'!AE26=0,"-",('Órdenes según Instancia'!U26/('Órdenes según Instancia'!AE26))))</f>
        <v>-</v>
      </c>
      <c r="V26" s="32" t="str">
        <f>IF('Órdenes según Instancia'!Z26=0,"-",IF('Órdenes según Instancia'!AE26=0,"-",('Órdenes según Instancia'!Z26/'Órdenes según Instancia'!AE26)))</f>
        <v>-</v>
      </c>
    </row>
    <row r="27" spans="2:22" ht="20.100000000000001" customHeight="1" thickBot="1" x14ac:dyDescent="0.25">
      <c r="B27" s="4" t="s">
        <v>34</v>
      </c>
      <c r="C27" s="32">
        <f>IF('Órdenes según Instancia'!C27=0,"-",IF('Órdenes según Instancia'!AB27=0,"-",('Órdenes según Instancia'!C27/'Órdenes según Instancia'!AB27)))</f>
        <v>0.95947556615017882</v>
      </c>
      <c r="D27" s="32">
        <f>IF('Órdenes según Instancia'!H27=0,"-",IF('Órdenes según Instancia'!AB27=0,"-",('Órdenes según Instancia'!H27/'Órdenes según Instancia'!AB27)))</f>
        <v>7.8324536012259489E-3</v>
      </c>
      <c r="E27" s="32">
        <f>IF('Órdenes según Instancia'!M27=0,"-",IF('Órdenes según Instancia'!AB27=0,"-",('Órdenes según Instancia'!M27/'Órdenes según Instancia'!AB27)))</f>
        <v>3.047846075259663E-2</v>
      </c>
      <c r="F27" s="32">
        <f>IF('Órdenes según Instancia'!R27=0,"-",IF('Órdenes según Instancia'!AB27=0,"-",('Órdenes según Instancia'!R27/'Órdenes según Instancia'!AB27)))</f>
        <v>2.2135194959986377E-3</v>
      </c>
      <c r="G27" s="32" t="str">
        <f>IF('Órdenes según Instancia'!W27=0,"-",IF('Órdenes según Instancia'!AB27=0,"-",('Órdenes según Instancia'!W27/'Órdenes según Instancia'!AB27)))</f>
        <v>-</v>
      </c>
      <c r="H27" s="32">
        <f>IF('Órdenes según Instancia'!D27=0,"-",IF('Órdenes según Instancia'!AC27=0,"-",('Órdenes según Instancia'!D27/'Órdenes según Instancia'!AC27)))</f>
        <v>1</v>
      </c>
      <c r="I27" s="32" t="str">
        <f>IF('Órdenes según Instancia'!I27=0,"-",IF('Órdenes según Instancia'!AC27=0,"-",('Órdenes según Instancia'!I27/'Órdenes según Instancia'!AC27)))</f>
        <v>-</v>
      </c>
      <c r="J27" s="32" t="str">
        <f>IF('Órdenes según Instancia'!N27=0,"-",IF('Órdenes según Instancia'!AC27=0,"-",('Órdenes según Instancia'!N27/'Órdenes según Instancia'!AC27)))</f>
        <v>-</v>
      </c>
      <c r="K27" s="32" t="str">
        <f>IF('Órdenes según Instancia'!S27=0,"-",IF('Órdenes según Instancia'!AC27=0,"-",('Órdenes según Instancia'!S27/'Órdenes según Instancia'!AC27)))</f>
        <v>-</v>
      </c>
      <c r="L27" s="32" t="str">
        <f>IF('Órdenes según Instancia'!X27=0,"-",IF('Órdenes según Instancia'!AC27=0,"-",('Órdenes según Instancia'!X27/'Órdenes según Instancia'!AC27)))</f>
        <v>-</v>
      </c>
      <c r="M27" s="32">
        <f>IF('Órdenes según Instancia'!E27=0,"-",IF('Órdenes según Instancia'!AD27=0,"-",('Órdenes según Instancia'!E27/'Órdenes según Instancia'!AD27)))</f>
        <v>0.93703007518796988</v>
      </c>
      <c r="N27" s="32">
        <f>IF('Órdenes según Instancia'!J27=0,"-",IF('Órdenes según Instancia'!AD27=0,"-",('Órdenes según Instancia'!J27/'Órdenes según Instancia'!AD27)))</f>
        <v>1.0651629072681704E-2</v>
      </c>
      <c r="O27" s="32">
        <f>IF('Órdenes según Instancia'!O27=0,"-",IF('Órdenes según Instancia'!AD27=0,"-",('Órdenes según Instancia'!O27/'Órdenes según Instancia'!AD27)))</f>
        <v>4.8245614035087717E-2</v>
      </c>
      <c r="P27" s="32">
        <f>IF('Órdenes según Instancia'!T27=0,"-",IF('Órdenes según Instancia'!AD27=0,"-",('Órdenes según Instancia'!T27/'Órdenes según Instancia'!AD27)))</f>
        <v>4.0726817042606514E-3</v>
      </c>
      <c r="Q27" s="32" t="str">
        <f>IF('Órdenes según Instancia'!Y27=0,"-",IF('Órdenes según Instancia'!AD27=0,"-",('Órdenes según Instancia'!Y27/'Órdenes según Instancia'!AD27)))</f>
        <v>-</v>
      </c>
      <c r="R27" s="32">
        <f>IF('Órdenes según Instancia'!F27=0,"-",IF('Órdenes según Instancia'!AE27=0,"-",('Órdenes según Instancia'!F27/'Órdenes según Instancia'!AE27)))</f>
        <v>0.98601134215500941</v>
      </c>
      <c r="S27" s="32">
        <f>IF('Órdenes según Instancia'!K27=0,"-",IF('Órdenes según Instancia'!AE27=0,"-",('Órdenes según Instancia'!K27/'Órdenes según Instancia'!AE27)))</f>
        <v>4.5368620037807179E-3</v>
      </c>
      <c r="T27" s="32">
        <f>IF('Órdenes según Instancia'!P27=0,"-",IF('Órdenes según Instancia'!AE27=0,"-",('Órdenes según Instancia'!P27/'Órdenes según Instancia'!AE27)))</f>
        <v>9.4517958412098299E-3</v>
      </c>
      <c r="U27" s="32" t="str">
        <f>IF('Órdenes según Instancia'!U27=0,"-",IF('Órdenes según Instancia'!AE27=0,"-",('Órdenes según Instancia'!U27/('Órdenes según Instancia'!AE27))))</f>
        <v>-</v>
      </c>
      <c r="V27" s="32" t="str">
        <f>IF('Órdenes según Instancia'!Z27=0,"-",IF('Órdenes según Instancia'!AE27=0,"-",('Órdenes según Instancia'!Z27/'Órdenes según Instancia'!AE27)))</f>
        <v>-</v>
      </c>
    </row>
    <row r="28" spans="2:22" ht="20.100000000000001" customHeight="1" thickBot="1" x14ac:dyDescent="0.25">
      <c r="B28" s="4" t="s">
        <v>35</v>
      </c>
      <c r="C28" s="32">
        <f>IF('Órdenes según Instancia'!C28=0,"-",IF('Órdenes según Instancia'!AB28=0,"-",('Órdenes según Instancia'!C28/'Órdenes según Instancia'!AB28)))</f>
        <v>0.91504090623033352</v>
      </c>
      <c r="D28" s="32">
        <f>IF('Órdenes según Instancia'!H28=0,"-",IF('Órdenes según Instancia'!AB28=0,"-",('Órdenes según Instancia'!H28/'Órdenes según Instancia'!AB28)))</f>
        <v>1.6362492133417242E-2</v>
      </c>
      <c r="E28" s="32">
        <f>IF('Órdenes según Instancia'!M28=0,"-",IF('Órdenes según Instancia'!AB28=0,"-",('Órdenes según Instancia'!M28/'Órdenes según Instancia'!AB28)))</f>
        <v>6.3561988672120831E-2</v>
      </c>
      <c r="F28" s="32">
        <f>IF('Órdenes según Instancia'!R28=0,"-",IF('Órdenes según Instancia'!AB28=0,"-",('Órdenes según Instancia'!R28/'Órdenes según Instancia'!AB28)))</f>
        <v>5.034612964128383E-3</v>
      </c>
      <c r="G28" s="32" t="str">
        <f>IF('Órdenes según Instancia'!W28=0,"-",IF('Órdenes según Instancia'!AB28=0,"-",('Órdenes según Instancia'!W28/'Órdenes según Instancia'!AB28)))</f>
        <v>-</v>
      </c>
      <c r="H28" s="32" t="str">
        <f>IF('Órdenes según Instancia'!D28=0,"-",IF('Órdenes según Instancia'!AC28=0,"-",('Órdenes según Instancia'!D28/'Órdenes según Instancia'!AC28)))</f>
        <v>-</v>
      </c>
      <c r="I28" s="32" t="str">
        <f>IF('Órdenes según Instancia'!I28=0,"-",IF('Órdenes según Instancia'!AC28=0,"-",('Órdenes según Instancia'!I28/'Órdenes según Instancia'!AC28)))</f>
        <v>-</v>
      </c>
      <c r="J28" s="32" t="str">
        <f>IF('Órdenes según Instancia'!N28=0,"-",IF('Órdenes según Instancia'!AC28=0,"-",('Órdenes según Instancia'!N28/'Órdenes según Instancia'!AC28)))</f>
        <v>-</v>
      </c>
      <c r="K28" s="32" t="str">
        <f>IF('Órdenes según Instancia'!S28=0,"-",IF('Órdenes según Instancia'!AC28=0,"-",('Órdenes según Instancia'!S28/'Órdenes según Instancia'!AC28)))</f>
        <v>-</v>
      </c>
      <c r="L28" s="32" t="str">
        <f>IF('Órdenes según Instancia'!X28=0,"-",IF('Órdenes según Instancia'!AC28=0,"-",('Órdenes según Instancia'!X28/'Órdenes según Instancia'!AC28)))</f>
        <v>-</v>
      </c>
      <c r="M28" s="32">
        <f>IF('Órdenes según Instancia'!E28=0,"-",IF('Órdenes según Instancia'!AD28=0,"-",('Órdenes según Instancia'!E28/'Órdenes según Instancia'!AD28)))</f>
        <v>0.90200445434298437</v>
      </c>
      <c r="N28" s="32">
        <f>IF('Órdenes según Instancia'!J28=0,"-",IF('Órdenes según Instancia'!AD28=0,"-",('Órdenes según Instancia'!J28/'Órdenes según Instancia'!AD28)))</f>
        <v>1.9302152932442463E-2</v>
      </c>
      <c r="O28" s="32">
        <f>IF('Órdenes según Instancia'!O28=0,"-",IF('Órdenes según Instancia'!AD28=0,"-",('Órdenes según Instancia'!O28/'Órdenes según Instancia'!AD28)))</f>
        <v>7.2754268745360062E-2</v>
      </c>
      <c r="P28" s="32">
        <f>IF('Órdenes según Instancia'!T28=0,"-",IF('Órdenes según Instancia'!AD28=0,"-",('Órdenes según Instancia'!T28/'Órdenes según Instancia'!AD28)))</f>
        <v>5.9391239792130658E-3</v>
      </c>
      <c r="Q28" s="32" t="str">
        <f>IF('Órdenes según Instancia'!Y28=0,"-",IF('Órdenes según Instancia'!AD28=0,"-",('Órdenes según Instancia'!Y28/'Órdenes según Instancia'!AD28)))</f>
        <v>-</v>
      </c>
      <c r="R28" s="32">
        <f>IF('Órdenes según Instancia'!F28=0,"-",IF('Órdenes según Instancia'!AE28=0,"-",('Órdenes según Instancia'!F28/'Órdenes según Instancia'!AE28)))</f>
        <v>0.98760330578512401</v>
      </c>
      <c r="S28" s="32" t="str">
        <f>IF('Órdenes según Instancia'!K28=0,"-",IF('Órdenes según Instancia'!AE28=0,"-",('Órdenes según Instancia'!K28/'Órdenes según Instancia'!AE28)))</f>
        <v>-</v>
      </c>
      <c r="T28" s="32">
        <f>IF('Órdenes según Instancia'!P28=0,"-",IF('Órdenes según Instancia'!AE28=0,"-",('Órdenes según Instancia'!P28/'Órdenes según Instancia'!AE28)))</f>
        <v>1.2396694214876033E-2</v>
      </c>
      <c r="U28" s="32" t="str">
        <f>IF('Órdenes según Instancia'!U28=0,"-",IF('Órdenes según Instancia'!AE28=0,"-",('Órdenes según Instancia'!U28/('Órdenes según Instancia'!AE28))))</f>
        <v>-</v>
      </c>
      <c r="V28" s="32" t="str">
        <f>IF('Órdenes según Instancia'!Z28=0,"-",IF('Órdenes según Instancia'!AE28=0,"-",('Órdenes según Instancia'!Z28/'Órdenes según Instancia'!AE28)))</f>
        <v>-</v>
      </c>
    </row>
    <row r="29" spans="2:22" ht="20.100000000000001" customHeight="1" thickBot="1" x14ac:dyDescent="0.25">
      <c r="B29" s="4" t="s">
        <v>36</v>
      </c>
      <c r="C29" s="32">
        <f>IF('Órdenes según Instancia'!C29=0,"-",IF('Órdenes según Instancia'!AB29=0,"-",('Órdenes según Instancia'!C29/'Órdenes según Instancia'!AB29)))</f>
        <v>0.98473282442748089</v>
      </c>
      <c r="D29" s="32" t="str">
        <f>IF('Órdenes según Instancia'!H29=0,"-",IF('Órdenes según Instancia'!AB29=0,"-",('Órdenes según Instancia'!H29/'Órdenes según Instancia'!AB29)))</f>
        <v>-</v>
      </c>
      <c r="E29" s="32">
        <f>IF('Órdenes según Instancia'!M29=0,"-",IF('Órdenes según Instancia'!AB29=0,"-",('Órdenes según Instancia'!M29/'Órdenes según Instancia'!AB29)))</f>
        <v>1.5267175572519083E-2</v>
      </c>
      <c r="F29" s="32" t="str">
        <f>IF('Órdenes según Instancia'!R29=0,"-",IF('Órdenes según Instancia'!AB29=0,"-",('Órdenes según Instancia'!R29/'Órdenes según Instancia'!AB29)))</f>
        <v>-</v>
      </c>
      <c r="G29" s="32" t="str">
        <f>IF('Órdenes según Instancia'!W29=0,"-",IF('Órdenes según Instancia'!AB29=0,"-",('Órdenes según Instancia'!W29/'Órdenes según Instancia'!AB29)))</f>
        <v>-</v>
      </c>
      <c r="H29" s="32" t="str">
        <f>IF('Órdenes según Instancia'!D29=0,"-",IF('Órdenes según Instancia'!AC29=0,"-",('Órdenes según Instancia'!D29/'Órdenes según Instancia'!AC29)))</f>
        <v>-</v>
      </c>
      <c r="I29" s="32" t="str">
        <f>IF('Órdenes según Instancia'!I29=0,"-",IF('Órdenes según Instancia'!AC29=0,"-",('Órdenes según Instancia'!I29/'Órdenes según Instancia'!AC29)))</f>
        <v>-</v>
      </c>
      <c r="J29" s="32" t="str">
        <f>IF('Órdenes según Instancia'!N29=0,"-",IF('Órdenes según Instancia'!AC29=0,"-",('Órdenes según Instancia'!N29/'Órdenes según Instancia'!AC29)))</f>
        <v>-</v>
      </c>
      <c r="K29" s="32" t="str">
        <f>IF('Órdenes según Instancia'!S29=0,"-",IF('Órdenes según Instancia'!AC29=0,"-",('Órdenes según Instancia'!S29/'Órdenes según Instancia'!AC29)))</f>
        <v>-</v>
      </c>
      <c r="L29" s="32" t="str">
        <f>IF('Órdenes según Instancia'!X29=0,"-",IF('Órdenes según Instancia'!AC29=0,"-",('Órdenes según Instancia'!X29/'Órdenes según Instancia'!AC29)))</f>
        <v>-</v>
      </c>
      <c r="M29" s="32">
        <f>IF('Órdenes según Instancia'!E29=0,"-",IF('Órdenes según Instancia'!AD29=0,"-",('Órdenes según Instancia'!E29/'Órdenes según Instancia'!AD29)))</f>
        <v>0.98032786885245904</v>
      </c>
      <c r="N29" s="32" t="str">
        <f>IF('Órdenes según Instancia'!J29=0,"-",IF('Órdenes según Instancia'!AD29=0,"-",('Órdenes según Instancia'!J29/'Órdenes según Instancia'!AD29)))</f>
        <v>-</v>
      </c>
      <c r="O29" s="32">
        <f>IF('Órdenes según Instancia'!O29=0,"-",IF('Órdenes según Instancia'!AD29=0,"-",('Órdenes según Instancia'!O29/'Órdenes según Instancia'!AD29)))</f>
        <v>1.9672131147540985E-2</v>
      </c>
      <c r="P29" s="32" t="str">
        <f>IF('Órdenes según Instancia'!T29=0,"-",IF('Órdenes según Instancia'!AD29=0,"-",('Órdenes según Instancia'!T29/'Órdenes según Instancia'!AD29)))</f>
        <v>-</v>
      </c>
      <c r="Q29" s="32" t="str">
        <f>IF('Órdenes según Instancia'!Y29=0,"-",IF('Órdenes según Instancia'!AD29=0,"-",('Órdenes según Instancia'!Y29/'Órdenes según Instancia'!AD29)))</f>
        <v>-</v>
      </c>
      <c r="R29" s="32">
        <f>IF('Órdenes según Instancia'!F29=0,"-",IF('Órdenes según Instancia'!AE29=0,"-",('Órdenes según Instancia'!F29/'Órdenes según Instancia'!AE29)))</f>
        <v>1</v>
      </c>
      <c r="S29" s="32" t="str">
        <f>IF('Órdenes según Instancia'!K29=0,"-",IF('Órdenes según Instancia'!AE29=0,"-",('Órdenes según Instancia'!K29/'Órdenes según Instancia'!AE29)))</f>
        <v>-</v>
      </c>
      <c r="T29" s="32" t="str">
        <f>IF('Órdenes según Instancia'!P29=0,"-",IF('Órdenes según Instancia'!AE29=0,"-",('Órdenes según Instancia'!P29/'Órdenes según Instancia'!AE29)))</f>
        <v>-</v>
      </c>
      <c r="U29" s="32" t="str">
        <f>IF('Órdenes según Instancia'!U29=0,"-",IF('Órdenes según Instancia'!AE29=0,"-",('Órdenes según Instancia'!U29/('Órdenes según Instancia'!AE29))))</f>
        <v>-</v>
      </c>
      <c r="V29" s="32" t="str">
        <f>IF('Órdenes según Instancia'!Z29=0,"-",IF('Órdenes según Instancia'!AE29=0,"-",('Órdenes según Instancia'!Z29/'Órdenes según Instancia'!AE29)))</f>
        <v>-</v>
      </c>
    </row>
    <row r="30" spans="2:22" ht="20.100000000000001" customHeight="1" thickBot="1" x14ac:dyDescent="0.25">
      <c r="B30" s="5" t="s">
        <v>37</v>
      </c>
      <c r="C30" s="32">
        <f>IF('Órdenes según Instancia'!C30=0,"-",IF('Órdenes según Instancia'!AB30=0,"-",('Órdenes según Instancia'!C30/'Órdenes según Instancia'!AB30)))</f>
        <v>0.96402877697841727</v>
      </c>
      <c r="D30" s="32">
        <f>IF('Órdenes según Instancia'!H30=0,"-",IF('Órdenes según Instancia'!AB30=0,"-",('Órdenes según Instancia'!H30/'Órdenes según Instancia'!AB30)))</f>
        <v>2.3980815347721821E-3</v>
      </c>
      <c r="E30" s="32">
        <f>IF('Órdenes según Instancia'!M30=0,"-",IF('Órdenes según Instancia'!AB30=0,"-",('Órdenes según Instancia'!M30/'Órdenes según Instancia'!AB30)))</f>
        <v>3.237410071942446E-2</v>
      </c>
      <c r="F30" s="32">
        <f>IF('Órdenes según Instancia'!R30=0,"-",IF('Órdenes según Instancia'!AB30=0,"-",('Órdenes según Instancia'!R30/'Órdenes según Instancia'!AB30)))</f>
        <v>1.199040767386091E-3</v>
      </c>
      <c r="G30" s="32" t="str">
        <f>IF('Órdenes según Instancia'!W30=0,"-",IF('Órdenes según Instancia'!AB30=0,"-",('Órdenes según Instancia'!W30/'Órdenes según Instancia'!AB30)))</f>
        <v>-</v>
      </c>
      <c r="H30" s="32">
        <f>IF('Órdenes según Instancia'!D30=0,"-",IF('Órdenes según Instancia'!AC30=0,"-",('Órdenes según Instancia'!D30/'Órdenes según Instancia'!AC30)))</f>
        <v>1</v>
      </c>
      <c r="I30" s="32" t="str">
        <f>IF('Órdenes según Instancia'!I30=0,"-",IF('Órdenes según Instancia'!AC30=0,"-",('Órdenes según Instancia'!I30/'Órdenes según Instancia'!AC30)))</f>
        <v>-</v>
      </c>
      <c r="J30" s="32" t="str">
        <f>IF('Órdenes según Instancia'!N30=0,"-",IF('Órdenes según Instancia'!AC30=0,"-",('Órdenes según Instancia'!N30/'Órdenes según Instancia'!AC30)))</f>
        <v>-</v>
      </c>
      <c r="K30" s="32" t="str">
        <f>IF('Órdenes según Instancia'!S30=0,"-",IF('Órdenes según Instancia'!AC30=0,"-",('Órdenes según Instancia'!S30/'Órdenes según Instancia'!AC30)))</f>
        <v>-</v>
      </c>
      <c r="L30" s="32" t="str">
        <f>IF('Órdenes según Instancia'!X30=0,"-",IF('Órdenes según Instancia'!AC30=0,"-",('Órdenes según Instancia'!X30/'Órdenes según Instancia'!AC30)))</f>
        <v>-</v>
      </c>
      <c r="M30" s="32">
        <f>IF('Órdenes según Instancia'!E30=0,"-",IF('Órdenes según Instancia'!AD30=0,"-",('Órdenes según Instancia'!E30/'Órdenes según Instancia'!AD30)))</f>
        <v>0.94507575757575757</v>
      </c>
      <c r="N30" s="32">
        <f>IF('Órdenes según Instancia'!J30=0,"-",IF('Órdenes según Instancia'!AD30=0,"-",('Órdenes según Instancia'!J30/'Órdenes según Instancia'!AD30)))</f>
        <v>1.893939393939394E-3</v>
      </c>
      <c r="O30" s="32">
        <f>IF('Órdenes según Instancia'!O30=0,"-",IF('Órdenes según Instancia'!AD30=0,"-",('Órdenes según Instancia'!O30/'Órdenes según Instancia'!AD30)))</f>
        <v>5.113636363636364E-2</v>
      </c>
      <c r="P30" s="32">
        <f>IF('Órdenes según Instancia'!T30=0,"-",IF('Órdenes según Instancia'!AD30=0,"-",('Órdenes según Instancia'!T30/'Órdenes según Instancia'!AD30)))</f>
        <v>1.893939393939394E-3</v>
      </c>
      <c r="Q30" s="32" t="str">
        <f>IF('Órdenes según Instancia'!Y30=0,"-",IF('Órdenes según Instancia'!AD30=0,"-",('Órdenes según Instancia'!Y30/'Órdenes según Instancia'!AD30)))</f>
        <v>-</v>
      </c>
      <c r="R30" s="32">
        <f>IF('Órdenes según Instancia'!F30=0,"-",IF('Órdenes según Instancia'!AE30=0,"-",('Órdenes según Instancia'!F30/'Órdenes según Instancia'!AE30)))</f>
        <v>0.99621212121212122</v>
      </c>
      <c r="S30" s="32">
        <f>IF('Órdenes según Instancia'!K30=0,"-",IF('Órdenes según Instancia'!AE30=0,"-",('Órdenes según Instancia'!K30/'Órdenes según Instancia'!AE30)))</f>
        <v>3.787878787878788E-3</v>
      </c>
      <c r="T30" s="32" t="str">
        <f>IF('Órdenes según Instancia'!P30=0,"-",IF('Órdenes según Instancia'!AE30=0,"-",('Órdenes según Instancia'!P30/'Órdenes según Instancia'!AE30)))</f>
        <v>-</v>
      </c>
      <c r="U30" s="32" t="str">
        <f>IF('Órdenes según Instancia'!U30=0,"-",IF('Órdenes según Instancia'!AE30=0,"-",('Órdenes según Instancia'!U30/('Órdenes según Instancia'!AE30))))</f>
        <v>-</v>
      </c>
      <c r="V30" s="32" t="str">
        <f>IF('Órdenes según Instancia'!Z30=0,"-",IF('Órdenes según Instancia'!AE30=0,"-",('Órdenes según Instancia'!Z30/'Órdenes según Instancia'!AE30)))</f>
        <v>-</v>
      </c>
    </row>
    <row r="31" spans="2:22" ht="20.100000000000001" customHeight="1" thickBot="1" x14ac:dyDescent="0.25">
      <c r="B31" s="6" t="s">
        <v>38</v>
      </c>
      <c r="C31" s="33">
        <f>IF('Órdenes según Instancia'!C31=0,"-",IF('Órdenes según Instancia'!AB31=0,"-",('Órdenes según Instancia'!C31/'Órdenes según Instancia'!AB31)))</f>
        <v>0.96491228070175439</v>
      </c>
      <c r="D31" s="33" t="str">
        <f>IF('Órdenes según Instancia'!H31=0,"-",IF('Órdenes según Instancia'!AB31=0,"-",('Órdenes según Instancia'!H31/'Órdenes según Instancia'!AB31)))</f>
        <v>-</v>
      </c>
      <c r="E31" s="33">
        <f>IF('Órdenes según Instancia'!M31=0,"-",IF('Órdenes según Instancia'!AB31=0,"-",('Órdenes según Instancia'!M31/'Órdenes según Instancia'!AB31)))</f>
        <v>3.5087719298245612E-2</v>
      </c>
      <c r="F31" s="33" t="str">
        <f>IF('Órdenes según Instancia'!R31=0,"-",IF('Órdenes según Instancia'!AB31=0,"-",('Órdenes según Instancia'!R31/'Órdenes según Instancia'!AB31)))</f>
        <v>-</v>
      </c>
      <c r="G31" s="33" t="str">
        <f>IF('Órdenes según Instancia'!W31=0,"-",IF('Órdenes según Instancia'!AB31=0,"-",('Órdenes según Instancia'!W31/'Órdenes según Instancia'!AB31)))</f>
        <v>-</v>
      </c>
      <c r="H31" s="33" t="str">
        <f>IF('Órdenes según Instancia'!D31=0,"-",IF('Órdenes según Instancia'!AC31=0,"-",('Órdenes según Instancia'!D31/'Órdenes según Instancia'!AC31)))</f>
        <v>-</v>
      </c>
      <c r="I31" s="33" t="str">
        <f>IF('Órdenes según Instancia'!I31=0,"-",IF('Órdenes según Instancia'!AC31=0,"-",('Órdenes según Instancia'!I31/'Órdenes según Instancia'!AC31)))</f>
        <v>-</v>
      </c>
      <c r="J31" s="33" t="str">
        <f>IF('Órdenes según Instancia'!N31=0,"-",IF('Órdenes según Instancia'!AC31=0,"-",('Órdenes según Instancia'!N31/'Órdenes según Instancia'!AC31)))</f>
        <v>-</v>
      </c>
      <c r="K31" s="33" t="str">
        <f>IF('Órdenes según Instancia'!S31=0,"-",IF('Órdenes según Instancia'!AC31=0,"-",('Órdenes según Instancia'!S31/'Órdenes según Instancia'!AC31)))</f>
        <v>-</v>
      </c>
      <c r="L31" s="33" t="str">
        <f>IF('Órdenes según Instancia'!X31=0,"-",IF('Órdenes según Instancia'!AC31=0,"-",('Órdenes según Instancia'!X31/'Órdenes según Instancia'!AC31)))</f>
        <v>-</v>
      </c>
      <c r="M31" s="33">
        <f>IF('Órdenes según Instancia'!E31=0,"-",IF('Órdenes según Instancia'!AD31=0,"-",('Órdenes según Instancia'!E31/'Órdenes según Instancia'!AD31)))</f>
        <v>0.98477157360406087</v>
      </c>
      <c r="N31" s="33" t="str">
        <f>IF('Órdenes según Instancia'!J31=0,"-",IF('Órdenes según Instancia'!AD31=0,"-",('Órdenes según Instancia'!J31/'Órdenes según Instancia'!AD31)))</f>
        <v>-</v>
      </c>
      <c r="O31" s="33">
        <f>IF('Órdenes según Instancia'!O31=0,"-",IF('Órdenes según Instancia'!AD31=0,"-",('Órdenes según Instancia'!O31/'Órdenes según Instancia'!AD31)))</f>
        <v>1.5228426395939087E-2</v>
      </c>
      <c r="P31" s="33" t="str">
        <f>IF('Órdenes según Instancia'!T31=0,"-",IF('Órdenes según Instancia'!AD31=0,"-",('Órdenes según Instancia'!T31/'Órdenes según Instancia'!AD31)))</f>
        <v>-</v>
      </c>
      <c r="Q31" s="33" t="str">
        <f>IF('Órdenes según Instancia'!Y31=0,"-",IF('Órdenes según Instancia'!AD31=0,"-",('Órdenes según Instancia'!Y31/'Órdenes según Instancia'!AD31)))</f>
        <v>-</v>
      </c>
      <c r="R31" s="33">
        <f>IF('Órdenes según Instancia'!F31=0,"-",IF('Órdenes según Instancia'!AE31=0,"-",('Órdenes según Instancia'!F31/'Órdenes según Instancia'!AE31)))</f>
        <v>0.83870967741935487</v>
      </c>
      <c r="S31" s="33" t="str">
        <f>IF('Órdenes según Instancia'!K31=0,"-",IF('Órdenes según Instancia'!AE31=0,"-",('Órdenes según Instancia'!K31/'Órdenes según Instancia'!AE31)))</f>
        <v>-</v>
      </c>
      <c r="T31" s="33">
        <f>IF('Órdenes según Instancia'!P31=0,"-",IF('Órdenes según Instancia'!AE31=0,"-",('Órdenes según Instancia'!P31/'Órdenes según Instancia'!AE31)))</f>
        <v>0.16129032258064516</v>
      </c>
      <c r="U31" s="33" t="str">
        <f>IF('Órdenes según Instancia'!U31=0,"-",IF('Órdenes según Instancia'!AE31=0,"-",('Órdenes según Instancia'!U31/('Órdenes según Instancia'!AE31))))</f>
        <v>-</v>
      </c>
      <c r="V31" s="33" t="str">
        <f>IF('Órdenes según Instancia'!Z31=0,"-",IF('Órdenes según Instancia'!AE31=0,"-",('Órdenes según Instancia'!Z31/'Órdenes según Instancia'!AE31)))</f>
        <v>-</v>
      </c>
    </row>
    <row r="32" spans="2:22" ht="20.100000000000001" customHeight="1" thickBot="1" x14ac:dyDescent="0.25">
      <c r="B32" s="7" t="s">
        <v>39</v>
      </c>
      <c r="C32" s="29">
        <f>IF('Órdenes según Instancia'!C32=0,"-",IF('Órdenes según Instancia'!AB32=0,"-",('Órdenes según Instancia'!C32/'Órdenes según Instancia'!AB32)))</f>
        <v>0.9346512770137525</v>
      </c>
      <c r="D32" s="29">
        <f>IF('Órdenes según Instancia'!H32=0,"-",IF('Órdenes según Instancia'!AB32=0,"-",('Órdenes según Instancia'!H32/'Órdenes según Instancia'!AB32)))</f>
        <v>4.6168958742632609E-3</v>
      </c>
      <c r="E32" s="29">
        <f>IF('Órdenes según Instancia'!M32=0,"-",IF('Órdenes según Instancia'!AB32=0,"-",('Órdenes según Instancia'!M32/'Órdenes según Instancia'!AB32)))</f>
        <v>4.9582514734774069E-2</v>
      </c>
      <c r="F32" s="29">
        <f>IF('Órdenes según Instancia'!R32=0,"-",IF('Órdenes según Instancia'!AB32=0,"-",('Órdenes según Instancia'!R32/'Órdenes según Instancia'!AB32)))</f>
        <v>1.0928290766208252E-2</v>
      </c>
      <c r="G32" s="29">
        <f>IF('Órdenes según Instancia'!W32=0,"-",IF('Órdenes según Instancia'!AB32=0,"-",('Órdenes según Instancia'!W32/'Órdenes según Instancia'!AB32)))</f>
        <v>2.2102161100196464E-4</v>
      </c>
      <c r="H32" s="29">
        <f>IF('Órdenes según Instancia'!D32=0,"-",IF('Órdenes según Instancia'!AC32=0,"-",('Órdenes según Instancia'!D32/'Órdenes según Instancia'!AC32)))</f>
        <v>0.9889196675900277</v>
      </c>
      <c r="I32" s="29" t="str">
        <f>IF('Órdenes según Instancia'!I32=0,"-",IF('Órdenes según Instancia'!AC32=0,"-",('Órdenes según Instancia'!I32/'Órdenes según Instancia'!AC32)))</f>
        <v>-</v>
      </c>
      <c r="J32" s="29">
        <f>IF('Órdenes según Instancia'!N32=0,"-",IF('Órdenes según Instancia'!AC32=0,"-",('Órdenes según Instancia'!N32/'Órdenes según Instancia'!AC32)))</f>
        <v>8.3102493074792248E-3</v>
      </c>
      <c r="K32" s="29" t="str">
        <f>IF('Órdenes según Instancia'!S32=0,"-",IF('Órdenes según Instancia'!AC32=0,"-",('Órdenes según Instancia'!S32/'Órdenes según Instancia'!AC32)))</f>
        <v>-</v>
      </c>
      <c r="L32" s="29">
        <f>IF('Órdenes según Instancia'!X32=0,"-",IF('Órdenes según Instancia'!AC32=0,"-",('Órdenes según Instancia'!X32/'Órdenes según Instancia'!AC32)))</f>
        <v>2.7700831024930748E-3</v>
      </c>
      <c r="M32" s="29">
        <f>IF('Órdenes según Instancia'!E32=0,"-",IF('Órdenes según Instancia'!AD32=0,"-",('Órdenes según Instancia'!E32/'Órdenes según Instancia'!AD32)))</f>
        <v>0.91412732724356738</v>
      </c>
      <c r="N32" s="29">
        <f>IF('Órdenes según Instancia'!J32=0,"-",IF('Órdenes según Instancia'!AD32=0,"-",('Órdenes según Instancia'!J32/'Órdenes según Instancia'!AD32)))</f>
        <v>4.9857053204100136E-3</v>
      </c>
      <c r="O32" s="29">
        <f>IF('Órdenes según Instancia'!O32=0,"-",IF('Órdenes según Instancia'!AD32=0,"-",('Órdenes según Instancia'!O32/'Órdenes según Instancia'!AD32)))</f>
        <v>6.5650930897426962E-2</v>
      </c>
      <c r="P32" s="29">
        <f>IF('Órdenes según Instancia'!T32=0,"-",IF('Órdenes según Instancia'!AD32=0,"-",('Órdenes según Instancia'!T32/'Órdenes según Instancia'!AD32)))</f>
        <v>1.5061711177742137E-2</v>
      </c>
      <c r="Q32" s="29">
        <f>IF('Órdenes según Instancia'!Y32=0,"-",IF('Órdenes según Instancia'!AD32=0,"-",('Órdenes según Instancia'!Y32/'Órdenes según Instancia'!AD32)))</f>
        <v>1.7432536085349695E-4</v>
      </c>
      <c r="R32" s="29">
        <f>IF('Órdenes según Instancia'!F32=0,"-",IF('Órdenes según Instancia'!AE32=0,"-",('Órdenes según Instancia'!F32/'Órdenes según Instancia'!AE32)))</f>
        <v>0.9833875663641034</v>
      </c>
      <c r="S32" s="29">
        <f>IF('Órdenes según Instancia'!K32=0,"-",IF('Órdenes según Instancia'!AE32=0,"-",('Órdenes según Instancia'!K32/'Órdenes según Instancia'!AE32)))</f>
        <v>3.8533995547182739E-3</v>
      </c>
      <c r="T32" s="29">
        <f>IF('Órdenes según Instancia'!P32=0,"-",IF('Órdenes según Instancia'!AE32=0,"-",('Órdenes según Instancia'!P32/'Órdenes según Instancia'!AE32)))</f>
        <v>1.1388936461722898E-2</v>
      </c>
      <c r="U32" s="29">
        <f>IF('Órdenes según Instancia'!U32=0,"-",IF('Órdenes según Instancia'!AE32=0,"-",('Órdenes según Instancia'!U32/('Órdenes según Instancia'!AE32))))</f>
        <v>1.1132043158075013E-3</v>
      </c>
      <c r="V32" s="29">
        <f>IF('Órdenes según Instancia'!Z32=0,"-",IF('Órdenes según Instancia'!AE32=0,"-",('Órdenes según Instancia'!Z32/'Órdenes según Instancia'!AE32)))</f>
        <v>2.5689330364788489E-4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s="63" customFormat="1" ht="58.5" customHeight="1" x14ac:dyDescent="0.2">
      <c r="C12" s="81" t="s">
        <v>229</v>
      </c>
      <c r="D12" s="81"/>
      <c r="E12" s="81" t="s">
        <v>150</v>
      </c>
      <c r="F12" s="81"/>
      <c r="G12" s="81" t="s">
        <v>151</v>
      </c>
      <c r="H12" s="81"/>
      <c r="I12" s="81" t="s">
        <v>230</v>
      </c>
      <c r="J12" s="81"/>
      <c r="K12" s="81" t="s">
        <v>231</v>
      </c>
      <c r="L12" s="81"/>
      <c r="M12" s="81" t="s">
        <v>152</v>
      </c>
      <c r="N12" s="81"/>
      <c r="O12" s="81" t="s">
        <v>153</v>
      </c>
      <c r="P12" s="81"/>
      <c r="Q12" s="81" t="s">
        <v>154</v>
      </c>
      <c r="R12" s="81"/>
      <c r="S12" s="81" t="s">
        <v>232</v>
      </c>
      <c r="T12" s="81"/>
      <c r="U12" s="81" t="s">
        <v>155</v>
      </c>
      <c r="V12" s="81"/>
      <c r="W12" s="81" t="s">
        <v>233</v>
      </c>
      <c r="X12" s="81"/>
      <c r="Y12" s="81" t="s">
        <v>234</v>
      </c>
      <c r="Z12" s="81"/>
      <c r="AA12" s="81" t="s">
        <v>235</v>
      </c>
      <c r="AB12" s="81"/>
      <c r="AC12" s="81" t="s">
        <v>236</v>
      </c>
      <c r="AD12" s="81"/>
      <c r="AE12" s="81" t="s">
        <v>237</v>
      </c>
      <c r="AF12" s="81"/>
      <c r="AG12" s="81" t="s">
        <v>156</v>
      </c>
      <c r="AH12" s="81"/>
      <c r="AI12" s="81" t="s">
        <v>157</v>
      </c>
      <c r="AJ12" s="81"/>
    </row>
    <row r="13" spans="2:36" ht="41.25" customHeight="1" thickBot="1" x14ac:dyDescent="0.25">
      <c r="B13" s="35"/>
      <c r="C13" s="37" t="s">
        <v>158</v>
      </c>
      <c r="D13" s="37" t="s">
        <v>159</v>
      </c>
      <c r="E13" s="37" t="s">
        <v>158</v>
      </c>
      <c r="F13" s="37" t="s">
        <v>159</v>
      </c>
      <c r="G13" s="37" t="s">
        <v>158</v>
      </c>
      <c r="H13" s="37" t="s">
        <v>159</v>
      </c>
      <c r="I13" s="37" t="s">
        <v>158</v>
      </c>
      <c r="J13" s="37" t="s">
        <v>159</v>
      </c>
      <c r="K13" s="37" t="s">
        <v>158</v>
      </c>
      <c r="L13" s="37" t="s">
        <v>159</v>
      </c>
      <c r="M13" s="37" t="s">
        <v>158</v>
      </c>
      <c r="N13" s="37" t="s">
        <v>159</v>
      </c>
      <c r="O13" s="37" t="s">
        <v>158</v>
      </c>
      <c r="P13" s="37" t="s">
        <v>159</v>
      </c>
      <c r="Q13" s="37" t="s">
        <v>158</v>
      </c>
      <c r="R13" s="37" t="s">
        <v>159</v>
      </c>
      <c r="S13" s="37" t="s">
        <v>158</v>
      </c>
      <c r="T13" s="37" t="s">
        <v>159</v>
      </c>
      <c r="U13" s="37" t="s">
        <v>158</v>
      </c>
      <c r="V13" s="37" t="s">
        <v>159</v>
      </c>
      <c r="W13" s="37" t="s">
        <v>158</v>
      </c>
      <c r="X13" s="37" t="s">
        <v>159</v>
      </c>
      <c r="Y13" s="37" t="s">
        <v>158</v>
      </c>
      <c r="Z13" s="37" t="s">
        <v>159</v>
      </c>
      <c r="AA13" s="37" t="s">
        <v>158</v>
      </c>
      <c r="AB13" s="37" t="s">
        <v>159</v>
      </c>
      <c r="AC13" s="37" t="s">
        <v>158</v>
      </c>
      <c r="AD13" s="37" t="s">
        <v>159</v>
      </c>
      <c r="AE13" s="37" t="s">
        <v>158</v>
      </c>
      <c r="AF13" s="37" t="s">
        <v>159</v>
      </c>
      <c r="AG13" s="37" t="s">
        <v>158</v>
      </c>
      <c r="AH13" s="37" t="s">
        <v>159</v>
      </c>
      <c r="AI13" s="37" t="s">
        <v>158</v>
      </c>
      <c r="AJ13" s="37" t="s">
        <v>159</v>
      </c>
    </row>
    <row r="14" spans="2:36" ht="20.100000000000001" customHeight="1" thickBot="1" x14ac:dyDescent="0.25">
      <c r="B14" s="3" t="s">
        <v>22</v>
      </c>
      <c r="C14" s="19">
        <v>196</v>
      </c>
      <c r="D14" s="19">
        <v>386</v>
      </c>
      <c r="E14" s="19">
        <v>341</v>
      </c>
      <c r="F14" s="19">
        <v>379</v>
      </c>
      <c r="G14" s="19">
        <v>3111</v>
      </c>
      <c r="H14" s="19">
        <v>2638</v>
      </c>
      <c r="I14" s="19">
        <v>3070</v>
      </c>
      <c r="J14" s="19">
        <v>2495</v>
      </c>
      <c r="K14" s="19">
        <v>595</v>
      </c>
      <c r="L14" s="19">
        <v>494</v>
      </c>
      <c r="M14" s="19">
        <v>654</v>
      </c>
      <c r="N14" s="19">
        <v>340</v>
      </c>
      <c r="O14" s="19">
        <v>382</v>
      </c>
      <c r="P14" s="19">
        <v>605</v>
      </c>
      <c r="Q14" s="19">
        <v>8349</v>
      </c>
      <c r="R14" s="19">
        <v>7337</v>
      </c>
      <c r="S14" s="19">
        <v>983</v>
      </c>
      <c r="T14" s="19">
        <v>44</v>
      </c>
      <c r="U14" s="19">
        <v>14</v>
      </c>
      <c r="V14" s="19">
        <v>0</v>
      </c>
      <c r="W14" s="19">
        <v>124</v>
      </c>
      <c r="X14" s="19">
        <v>5</v>
      </c>
      <c r="Y14" s="19">
        <v>27</v>
      </c>
      <c r="Z14" s="19">
        <v>0</v>
      </c>
      <c r="AA14" s="19">
        <v>131</v>
      </c>
      <c r="AB14" s="19">
        <v>12</v>
      </c>
      <c r="AC14" s="19">
        <v>1255</v>
      </c>
      <c r="AD14" s="19">
        <v>45</v>
      </c>
      <c r="AE14" s="19">
        <v>13</v>
      </c>
      <c r="AF14" s="19">
        <v>1</v>
      </c>
      <c r="AG14" s="19">
        <v>713</v>
      </c>
      <c r="AH14" s="19">
        <v>20</v>
      </c>
      <c r="AI14" s="19">
        <v>3260</v>
      </c>
      <c r="AJ14" s="19">
        <v>127</v>
      </c>
    </row>
    <row r="15" spans="2:36" ht="20.100000000000001" customHeight="1" thickBot="1" x14ac:dyDescent="0.25">
      <c r="B15" s="4" t="s">
        <v>23</v>
      </c>
      <c r="C15" s="20">
        <v>37</v>
      </c>
      <c r="D15" s="20">
        <v>5</v>
      </c>
      <c r="E15" s="20">
        <v>74</v>
      </c>
      <c r="F15" s="20">
        <v>64</v>
      </c>
      <c r="G15" s="20">
        <v>602</v>
      </c>
      <c r="H15" s="20">
        <v>282</v>
      </c>
      <c r="I15" s="20">
        <v>578</v>
      </c>
      <c r="J15" s="20">
        <v>276</v>
      </c>
      <c r="K15" s="20">
        <v>38</v>
      </c>
      <c r="L15" s="20">
        <v>30</v>
      </c>
      <c r="M15" s="20">
        <v>239</v>
      </c>
      <c r="N15" s="20">
        <v>161</v>
      </c>
      <c r="O15" s="20">
        <v>38</v>
      </c>
      <c r="P15" s="20">
        <v>4</v>
      </c>
      <c r="Q15" s="20">
        <v>1606</v>
      </c>
      <c r="R15" s="20">
        <v>822</v>
      </c>
      <c r="S15" s="20">
        <v>197</v>
      </c>
      <c r="T15" s="20">
        <v>11</v>
      </c>
      <c r="U15" s="20">
        <v>0</v>
      </c>
      <c r="V15" s="20">
        <v>0</v>
      </c>
      <c r="W15" s="20">
        <v>44</v>
      </c>
      <c r="X15" s="20">
        <v>6</v>
      </c>
      <c r="Y15" s="20">
        <v>1</v>
      </c>
      <c r="Z15" s="20">
        <v>0</v>
      </c>
      <c r="AA15" s="20">
        <v>76</v>
      </c>
      <c r="AB15" s="20">
        <v>0</v>
      </c>
      <c r="AC15" s="20">
        <v>268</v>
      </c>
      <c r="AD15" s="20">
        <v>11</v>
      </c>
      <c r="AE15" s="20">
        <v>3</v>
      </c>
      <c r="AF15" s="20">
        <v>0</v>
      </c>
      <c r="AG15" s="20">
        <v>180</v>
      </c>
      <c r="AH15" s="20">
        <v>12</v>
      </c>
      <c r="AI15" s="20">
        <v>769</v>
      </c>
      <c r="AJ15" s="20">
        <v>40</v>
      </c>
    </row>
    <row r="16" spans="2:36" ht="20.100000000000001" customHeight="1" thickBot="1" x14ac:dyDescent="0.25">
      <c r="B16" s="4" t="s">
        <v>24</v>
      </c>
      <c r="C16" s="20">
        <v>25</v>
      </c>
      <c r="D16" s="20">
        <v>5</v>
      </c>
      <c r="E16" s="20">
        <v>34</v>
      </c>
      <c r="F16" s="20">
        <v>37</v>
      </c>
      <c r="G16" s="20">
        <v>558</v>
      </c>
      <c r="H16" s="20">
        <v>91</v>
      </c>
      <c r="I16" s="20">
        <v>556</v>
      </c>
      <c r="J16" s="20">
        <v>87</v>
      </c>
      <c r="K16" s="20">
        <v>32</v>
      </c>
      <c r="L16" s="20">
        <v>3</v>
      </c>
      <c r="M16" s="20">
        <v>144</v>
      </c>
      <c r="N16" s="20">
        <v>2</v>
      </c>
      <c r="O16" s="20">
        <v>38</v>
      </c>
      <c r="P16" s="20">
        <v>2</v>
      </c>
      <c r="Q16" s="20">
        <v>1387</v>
      </c>
      <c r="R16" s="20">
        <v>227</v>
      </c>
      <c r="S16" s="20">
        <v>81</v>
      </c>
      <c r="T16" s="20">
        <v>24</v>
      </c>
      <c r="U16" s="20">
        <v>2</v>
      </c>
      <c r="V16" s="20">
        <v>0</v>
      </c>
      <c r="W16" s="20">
        <v>22</v>
      </c>
      <c r="X16" s="20">
        <v>10</v>
      </c>
      <c r="Y16" s="20">
        <v>7</v>
      </c>
      <c r="Z16" s="20">
        <v>0</v>
      </c>
      <c r="AA16" s="20">
        <v>15</v>
      </c>
      <c r="AB16" s="20">
        <v>1</v>
      </c>
      <c r="AC16" s="20">
        <v>108</v>
      </c>
      <c r="AD16" s="20">
        <v>36</v>
      </c>
      <c r="AE16" s="20">
        <v>3</v>
      </c>
      <c r="AF16" s="20">
        <v>0</v>
      </c>
      <c r="AG16" s="20">
        <v>53</v>
      </c>
      <c r="AH16" s="20">
        <v>4</v>
      </c>
      <c r="AI16" s="20">
        <v>291</v>
      </c>
      <c r="AJ16" s="20">
        <v>75</v>
      </c>
    </row>
    <row r="17" spans="2:36" ht="20.100000000000001" customHeight="1" thickBot="1" x14ac:dyDescent="0.25">
      <c r="B17" s="4" t="s">
        <v>25</v>
      </c>
      <c r="C17" s="20">
        <v>66</v>
      </c>
      <c r="D17" s="20">
        <v>12</v>
      </c>
      <c r="E17" s="20">
        <v>22</v>
      </c>
      <c r="F17" s="20">
        <v>0</v>
      </c>
      <c r="G17" s="20">
        <v>861</v>
      </c>
      <c r="H17" s="20">
        <v>243</v>
      </c>
      <c r="I17" s="20">
        <v>746</v>
      </c>
      <c r="J17" s="20">
        <v>202</v>
      </c>
      <c r="K17" s="20">
        <v>38</v>
      </c>
      <c r="L17" s="20">
        <v>48</v>
      </c>
      <c r="M17" s="20">
        <v>116</v>
      </c>
      <c r="N17" s="20">
        <v>119</v>
      </c>
      <c r="O17" s="20">
        <v>171</v>
      </c>
      <c r="P17" s="20">
        <v>61</v>
      </c>
      <c r="Q17" s="20">
        <v>2020</v>
      </c>
      <c r="R17" s="20">
        <v>685</v>
      </c>
      <c r="S17" s="20">
        <v>90</v>
      </c>
      <c r="T17" s="20">
        <v>2</v>
      </c>
      <c r="U17" s="20">
        <v>0</v>
      </c>
      <c r="V17" s="20">
        <v>0</v>
      </c>
      <c r="W17" s="20">
        <v>3</v>
      </c>
      <c r="X17" s="20">
        <v>0</v>
      </c>
      <c r="Y17" s="20">
        <v>0</v>
      </c>
      <c r="Z17" s="20">
        <v>0</v>
      </c>
      <c r="AA17" s="20">
        <v>37</v>
      </c>
      <c r="AB17" s="20">
        <v>0</v>
      </c>
      <c r="AC17" s="20">
        <v>126</v>
      </c>
      <c r="AD17" s="20">
        <v>2</v>
      </c>
      <c r="AE17" s="20">
        <v>1</v>
      </c>
      <c r="AF17" s="20">
        <v>0</v>
      </c>
      <c r="AG17" s="20">
        <v>127</v>
      </c>
      <c r="AH17" s="20">
        <v>2</v>
      </c>
      <c r="AI17" s="20">
        <v>384</v>
      </c>
      <c r="AJ17" s="20">
        <v>6</v>
      </c>
    </row>
    <row r="18" spans="2:36" ht="20.100000000000001" customHeight="1" thickBot="1" x14ac:dyDescent="0.25">
      <c r="B18" s="4" t="s">
        <v>26</v>
      </c>
      <c r="C18" s="20">
        <v>32</v>
      </c>
      <c r="D18" s="20">
        <v>28</v>
      </c>
      <c r="E18" s="20">
        <v>56</v>
      </c>
      <c r="F18" s="20">
        <v>22</v>
      </c>
      <c r="G18" s="20">
        <v>934</v>
      </c>
      <c r="H18" s="20">
        <v>372</v>
      </c>
      <c r="I18" s="20">
        <v>1111</v>
      </c>
      <c r="J18" s="20">
        <v>356</v>
      </c>
      <c r="K18" s="20">
        <v>444</v>
      </c>
      <c r="L18" s="20">
        <v>124</v>
      </c>
      <c r="M18" s="20">
        <v>224</v>
      </c>
      <c r="N18" s="20">
        <v>23</v>
      </c>
      <c r="O18" s="20">
        <v>73</v>
      </c>
      <c r="P18" s="20">
        <v>19</v>
      </c>
      <c r="Q18" s="20">
        <v>2874</v>
      </c>
      <c r="R18" s="20">
        <v>944</v>
      </c>
      <c r="S18" s="20">
        <v>244</v>
      </c>
      <c r="T18" s="20">
        <v>28</v>
      </c>
      <c r="U18" s="20">
        <v>5</v>
      </c>
      <c r="V18" s="20">
        <v>0</v>
      </c>
      <c r="W18" s="20">
        <v>49</v>
      </c>
      <c r="X18" s="20">
        <v>10</v>
      </c>
      <c r="Y18" s="20">
        <v>13</v>
      </c>
      <c r="Z18" s="20">
        <v>5</v>
      </c>
      <c r="AA18" s="20">
        <v>83</v>
      </c>
      <c r="AB18" s="20">
        <v>5</v>
      </c>
      <c r="AC18" s="20">
        <v>298</v>
      </c>
      <c r="AD18" s="20">
        <v>33</v>
      </c>
      <c r="AE18" s="20">
        <v>0</v>
      </c>
      <c r="AF18" s="20">
        <v>0</v>
      </c>
      <c r="AG18" s="20">
        <v>141</v>
      </c>
      <c r="AH18" s="20">
        <v>1</v>
      </c>
      <c r="AI18" s="20">
        <v>833</v>
      </c>
      <c r="AJ18" s="20">
        <v>82</v>
      </c>
    </row>
    <row r="19" spans="2:36" ht="20.100000000000001" customHeight="1" thickBot="1" x14ac:dyDescent="0.25">
      <c r="B19" s="4" t="s">
        <v>27</v>
      </c>
      <c r="C19" s="20">
        <v>7</v>
      </c>
      <c r="D19" s="20">
        <v>8</v>
      </c>
      <c r="E19" s="20">
        <v>3</v>
      </c>
      <c r="F19" s="20">
        <v>0</v>
      </c>
      <c r="G19" s="20">
        <v>161</v>
      </c>
      <c r="H19" s="20">
        <v>7</v>
      </c>
      <c r="I19" s="20">
        <v>152</v>
      </c>
      <c r="J19" s="20">
        <v>7</v>
      </c>
      <c r="K19" s="20">
        <v>35</v>
      </c>
      <c r="L19" s="20">
        <v>2</v>
      </c>
      <c r="M19" s="20">
        <v>89</v>
      </c>
      <c r="N19" s="20">
        <v>2</v>
      </c>
      <c r="O19" s="20">
        <v>4</v>
      </c>
      <c r="P19" s="20">
        <v>5</v>
      </c>
      <c r="Q19" s="20">
        <v>451</v>
      </c>
      <c r="R19" s="20">
        <v>31</v>
      </c>
      <c r="S19" s="20">
        <v>21</v>
      </c>
      <c r="T19" s="20">
        <v>5</v>
      </c>
      <c r="U19" s="20">
        <v>0</v>
      </c>
      <c r="V19" s="20">
        <v>1</v>
      </c>
      <c r="W19" s="20">
        <v>10</v>
      </c>
      <c r="X19" s="20">
        <v>0</v>
      </c>
      <c r="Y19" s="20">
        <v>0</v>
      </c>
      <c r="Z19" s="20">
        <v>0</v>
      </c>
      <c r="AA19" s="20">
        <v>13</v>
      </c>
      <c r="AB19" s="20">
        <v>1</v>
      </c>
      <c r="AC19" s="20">
        <v>29</v>
      </c>
      <c r="AD19" s="20">
        <v>7</v>
      </c>
      <c r="AE19" s="20">
        <v>1</v>
      </c>
      <c r="AF19" s="20">
        <v>0</v>
      </c>
      <c r="AG19" s="20">
        <v>30</v>
      </c>
      <c r="AH19" s="20">
        <v>10</v>
      </c>
      <c r="AI19" s="20">
        <v>104</v>
      </c>
      <c r="AJ19" s="20">
        <v>24</v>
      </c>
    </row>
    <row r="20" spans="2:36" ht="20.100000000000001" customHeight="1" thickBot="1" x14ac:dyDescent="0.25">
      <c r="B20" s="4" t="s">
        <v>28</v>
      </c>
      <c r="C20" s="20">
        <v>36</v>
      </c>
      <c r="D20" s="20">
        <v>36</v>
      </c>
      <c r="E20" s="20">
        <v>197</v>
      </c>
      <c r="F20" s="20">
        <v>13</v>
      </c>
      <c r="G20" s="20">
        <v>864</v>
      </c>
      <c r="H20" s="20">
        <v>229</v>
      </c>
      <c r="I20" s="20">
        <v>864</v>
      </c>
      <c r="J20" s="20">
        <v>222</v>
      </c>
      <c r="K20" s="20">
        <v>55</v>
      </c>
      <c r="L20" s="20">
        <v>13</v>
      </c>
      <c r="M20" s="20">
        <v>94</v>
      </c>
      <c r="N20" s="20">
        <v>11</v>
      </c>
      <c r="O20" s="20">
        <v>60</v>
      </c>
      <c r="P20" s="20">
        <v>48</v>
      </c>
      <c r="Q20" s="20">
        <v>2170</v>
      </c>
      <c r="R20" s="20">
        <v>572</v>
      </c>
      <c r="S20" s="20">
        <v>182</v>
      </c>
      <c r="T20" s="20">
        <v>23</v>
      </c>
      <c r="U20" s="20">
        <v>2</v>
      </c>
      <c r="V20" s="20">
        <v>0</v>
      </c>
      <c r="W20" s="20">
        <v>42</v>
      </c>
      <c r="X20" s="20">
        <v>0</v>
      </c>
      <c r="Y20" s="20">
        <v>9</v>
      </c>
      <c r="Z20" s="20">
        <v>0</v>
      </c>
      <c r="AA20" s="20">
        <v>18</v>
      </c>
      <c r="AB20" s="20">
        <v>4</v>
      </c>
      <c r="AC20" s="20">
        <v>207</v>
      </c>
      <c r="AD20" s="20">
        <v>27</v>
      </c>
      <c r="AE20" s="20">
        <v>6</v>
      </c>
      <c r="AF20" s="20">
        <v>0</v>
      </c>
      <c r="AG20" s="20">
        <v>129</v>
      </c>
      <c r="AH20" s="20">
        <v>24</v>
      </c>
      <c r="AI20" s="20">
        <v>595</v>
      </c>
      <c r="AJ20" s="20">
        <v>78</v>
      </c>
    </row>
    <row r="21" spans="2:36" ht="20.100000000000001" customHeight="1" thickBot="1" x14ac:dyDescent="0.25">
      <c r="B21" s="4" t="s">
        <v>29</v>
      </c>
      <c r="C21" s="20">
        <v>42</v>
      </c>
      <c r="D21" s="20">
        <v>36</v>
      </c>
      <c r="E21" s="20">
        <v>198</v>
      </c>
      <c r="F21" s="20">
        <v>14</v>
      </c>
      <c r="G21" s="20">
        <v>1208</v>
      </c>
      <c r="H21" s="20">
        <v>77</v>
      </c>
      <c r="I21" s="20">
        <v>1236</v>
      </c>
      <c r="J21" s="20">
        <v>85</v>
      </c>
      <c r="K21" s="20">
        <v>47</v>
      </c>
      <c r="L21" s="20">
        <v>0</v>
      </c>
      <c r="M21" s="20">
        <v>726</v>
      </c>
      <c r="N21" s="20">
        <v>66</v>
      </c>
      <c r="O21" s="20">
        <v>61</v>
      </c>
      <c r="P21" s="20">
        <v>22</v>
      </c>
      <c r="Q21" s="20">
        <v>3518</v>
      </c>
      <c r="R21" s="20">
        <v>300</v>
      </c>
      <c r="S21" s="20">
        <v>289</v>
      </c>
      <c r="T21" s="20">
        <v>2</v>
      </c>
      <c r="U21" s="20">
        <v>8</v>
      </c>
      <c r="V21" s="20">
        <v>0</v>
      </c>
      <c r="W21" s="20">
        <v>56</v>
      </c>
      <c r="X21" s="20">
        <v>3</v>
      </c>
      <c r="Y21" s="20">
        <v>6</v>
      </c>
      <c r="Z21" s="20">
        <v>0</v>
      </c>
      <c r="AA21" s="20">
        <v>67</v>
      </c>
      <c r="AB21" s="20">
        <v>1</v>
      </c>
      <c r="AC21" s="20">
        <v>310</v>
      </c>
      <c r="AD21" s="20">
        <v>2</v>
      </c>
      <c r="AE21" s="20">
        <v>5</v>
      </c>
      <c r="AF21" s="20">
        <v>1</v>
      </c>
      <c r="AG21" s="20">
        <v>175</v>
      </c>
      <c r="AH21" s="20">
        <v>0</v>
      </c>
      <c r="AI21" s="20">
        <v>916</v>
      </c>
      <c r="AJ21" s="20">
        <v>9</v>
      </c>
    </row>
    <row r="22" spans="2:36" ht="20.100000000000001" customHeight="1" thickBot="1" x14ac:dyDescent="0.25">
      <c r="B22" s="4" t="s">
        <v>30</v>
      </c>
      <c r="C22" s="20">
        <v>37</v>
      </c>
      <c r="D22" s="20">
        <v>32</v>
      </c>
      <c r="E22" s="20">
        <v>123</v>
      </c>
      <c r="F22" s="20">
        <v>38</v>
      </c>
      <c r="G22" s="20">
        <v>2429</v>
      </c>
      <c r="H22" s="20">
        <v>251</v>
      </c>
      <c r="I22" s="20">
        <v>2682</v>
      </c>
      <c r="J22" s="20">
        <v>286</v>
      </c>
      <c r="K22" s="20">
        <v>80</v>
      </c>
      <c r="L22" s="20">
        <v>13</v>
      </c>
      <c r="M22" s="20">
        <v>110</v>
      </c>
      <c r="N22" s="20">
        <v>42</v>
      </c>
      <c r="O22" s="20">
        <v>78</v>
      </c>
      <c r="P22" s="20">
        <v>21</v>
      </c>
      <c r="Q22" s="20">
        <v>5539</v>
      </c>
      <c r="R22" s="20">
        <v>683</v>
      </c>
      <c r="S22" s="20">
        <v>492</v>
      </c>
      <c r="T22" s="20">
        <v>8</v>
      </c>
      <c r="U22" s="20">
        <v>21</v>
      </c>
      <c r="V22" s="20">
        <v>0</v>
      </c>
      <c r="W22" s="20">
        <v>150</v>
      </c>
      <c r="X22" s="20">
        <v>5</v>
      </c>
      <c r="Y22" s="20">
        <v>13</v>
      </c>
      <c r="Z22" s="20">
        <v>0</v>
      </c>
      <c r="AA22" s="20">
        <v>184</v>
      </c>
      <c r="AB22" s="20">
        <v>5</v>
      </c>
      <c r="AC22" s="20">
        <v>623</v>
      </c>
      <c r="AD22" s="20">
        <v>17</v>
      </c>
      <c r="AE22" s="20">
        <v>5</v>
      </c>
      <c r="AF22" s="20">
        <v>0</v>
      </c>
      <c r="AG22" s="20">
        <v>416</v>
      </c>
      <c r="AH22" s="20">
        <v>33</v>
      </c>
      <c r="AI22" s="20">
        <v>1904</v>
      </c>
      <c r="AJ22" s="20">
        <v>68</v>
      </c>
    </row>
    <row r="23" spans="2:36" ht="20.100000000000001" customHeight="1" thickBot="1" x14ac:dyDescent="0.25">
      <c r="B23" s="4" t="s">
        <v>31</v>
      </c>
      <c r="C23" s="20">
        <v>86</v>
      </c>
      <c r="D23" s="20">
        <v>111</v>
      </c>
      <c r="E23" s="20">
        <v>407</v>
      </c>
      <c r="F23" s="20">
        <v>549</v>
      </c>
      <c r="G23" s="20">
        <v>2453</v>
      </c>
      <c r="H23" s="20">
        <v>1517</v>
      </c>
      <c r="I23" s="20">
        <v>2495</v>
      </c>
      <c r="J23" s="20">
        <v>1424</v>
      </c>
      <c r="K23" s="20">
        <v>279</v>
      </c>
      <c r="L23" s="20">
        <v>204</v>
      </c>
      <c r="M23" s="20">
        <v>413</v>
      </c>
      <c r="N23" s="20">
        <v>452</v>
      </c>
      <c r="O23" s="20">
        <v>549</v>
      </c>
      <c r="P23" s="20">
        <v>212</v>
      </c>
      <c r="Q23" s="20">
        <v>6682</v>
      </c>
      <c r="R23" s="20">
        <v>4469</v>
      </c>
      <c r="S23" s="20">
        <v>724</v>
      </c>
      <c r="T23" s="20">
        <v>48</v>
      </c>
      <c r="U23" s="20">
        <v>9</v>
      </c>
      <c r="V23" s="20">
        <v>2</v>
      </c>
      <c r="W23" s="20">
        <v>180</v>
      </c>
      <c r="X23" s="20">
        <v>22</v>
      </c>
      <c r="Y23" s="20">
        <v>46</v>
      </c>
      <c r="Z23" s="20">
        <v>4</v>
      </c>
      <c r="AA23" s="20">
        <v>253</v>
      </c>
      <c r="AB23" s="20">
        <v>44</v>
      </c>
      <c r="AC23" s="20">
        <v>841</v>
      </c>
      <c r="AD23" s="20">
        <v>55</v>
      </c>
      <c r="AE23" s="20">
        <v>55</v>
      </c>
      <c r="AF23" s="20">
        <v>1</v>
      </c>
      <c r="AG23" s="20">
        <v>484</v>
      </c>
      <c r="AH23" s="20">
        <v>27</v>
      </c>
      <c r="AI23" s="20">
        <v>2592</v>
      </c>
      <c r="AJ23" s="20">
        <v>203</v>
      </c>
    </row>
    <row r="24" spans="2:36" ht="20.100000000000001" customHeight="1" thickBot="1" x14ac:dyDescent="0.25">
      <c r="B24" s="4" t="s">
        <v>32</v>
      </c>
      <c r="C24" s="20">
        <v>27</v>
      </c>
      <c r="D24" s="20">
        <v>12</v>
      </c>
      <c r="E24" s="20">
        <v>52</v>
      </c>
      <c r="F24" s="20">
        <v>3</v>
      </c>
      <c r="G24" s="20">
        <v>551</v>
      </c>
      <c r="H24" s="20">
        <v>71</v>
      </c>
      <c r="I24" s="20">
        <v>545</v>
      </c>
      <c r="J24" s="20">
        <v>71</v>
      </c>
      <c r="K24" s="20">
        <v>24</v>
      </c>
      <c r="L24" s="20">
        <v>1</v>
      </c>
      <c r="M24" s="20">
        <v>244</v>
      </c>
      <c r="N24" s="20">
        <v>18</v>
      </c>
      <c r="O24" s="20">
        <v>37</v>
      </c>
      <c r="P24" s="20">
        <v>2</v>
      </c>
      <c r="Q24" s="20">
        <v>1480</v>
      </c>
      <c r="R24" s="20">
        <v>178</v>
      </c>
      <c r="S24" s="20">
        <v>121</v>
      </c>
      <c r="T24" s="20">
        <v>9</v>
      </c>
      <c r="U24" s="20">
        <v>2</v>
      </c>
      <c r="V24" s="20">
        <v>0</v>
      </c>
      <c r="W24" s="20">
        <v>16</v>
      </c>
      <c r="X24" s="20">
        <v>1</v>
      </c>
      <c r="Y24" s="20">
        <v>1</v>
      </c>
      <c r="Z24" s="20">
        <v>0</v>
      </c>
      <c r="AA24" s="20">
        <v>48</v>
      </c>
      <c r="AB24" s="20">
        <v>0</v>
      </c>
      <c r="AC24" s="20">
        <v>150</v>
      </c>
      <c r="AD24" s="20">
        <v>13</v>
      </c>
      <c r="AE24" s="20">
        <v>5</v>
      </c>
      <c r="AF24" s="20">
        <v>0</v>
      </c>
      <c r="AG24" s="20">
        <v>53</v>
      </c>
      <c r="AH24" s="20">
        <v>0</v>
      </c>
      <c r="AI24" s="20">
        <v>396</v>
      </c>
      <c r="AJ24" s="20">
        <v>23</v>
      </c>
    </row>
    <row r="25" spans="2:36" ht="20.100000000000001" customHeight="1" thickBot="1" x14ac:dyDescent="0.25">
      <c r="B25" s="4" t="s">
        <v>33</v>
      </c>
      <c r="C25" s="20">
        <v>45</v>
      </c>
      <c r="D25" s="20">
        <v>14</v>
      </c>
      <c r="E25" s="20">
        <v>53</v>
      </c>
      <c r="F25" s="20">
        <v>0</v>
      </c>
      <c r="G25" s="20">
        <v>938</v>
      </c>
      <c r="H25" s="20">
        <v>249</v>
      </c>
      <c r="I25" s="20">
        <v>993</v>
      </c>
      <c r="J25" s="20">
        <v>222</v>
      </c>
      <c r="K25" s="20">
        <v>84</v>
      </c>
      <c r="L25" s="20">
        <v>18</v>
      </c>
      <c r="M25" s="20">
        <v>208</v>
      </c>
      <c r="N25" s="20">
        <v>19</v>
      </c>
      <c r="O25" s="20">
        <v>11</v>
      </c>
      <c r="P25" s="20">
        <v>1</v>
      </c>
      <c r="Q25" s="20">
        <v>2332</v>
      </c>
      <c r="R25" s="20">
        <v>523</v>
      </c>
      <c r="S25" s="20">
        <v>184</v>
      </c>
      <c r="T25" s="20">
        <v>33</v>
      </c>
      <c r="U25" s="20">
        <v>0</v>
      </c>
      <c r="V25" s="20">
        <v>0</v>
      </c>
      <c r="W25" s="20">
        <v>17</v>
      </c>
      <c r="X25" s="20">
        <v>6</v>
      </c>
      <c r="Y25" s="20">
        <v>8</v>
      </c>
      <c r="Z25" s="20">
        <v>0</v>
      </c>
      <c r="AA25" s="20">
        <v>28</v>
      </c>
      <c r="AB25" s="20">
        <v>7</v>
      </c>
      <c r="AC25" s="20">
        <v>216</v>
      </c>
      <c r="AD25" s="20">
        <v>40</v>
      </c>
      <c r="AE25" s="20">
        <v>1</v>
      </c>
      <c r="AF25" s="20">
        <v>0</v>
      </c>
      <c r="AG25" s="20">
        <v>112</v>
      </c>
      <c r="AH25" s="20">
        <v>5</v>
      </c>
      <c r="AI25" s="20">
        <v>566</v>
      </c>
      <c r="AJ25" s="20">
        <v>91</v>
      </c>
    </row>
    <row r="26" spans="2:36" ht="20.100000000000001" customHeight="1" thickBot="1" x14ac:dyDescent="0.25">
      <c r="B26" s="4" t="s">
        <v>34</v>
      </c>
      <c r="C26" s="20">
        <v>71</v>
      </c>
      <c r="D26" s="20">
        <v>18</v>
      </c>
      <c r="E26" s="20">
        <v>569</v>
      </c>
      <c r="F26" s="20">
        <v>100</v>
      </c>
      <c r="G26" s="20">
        <v>2487</v>
      </c>
      <c r="H26" s="20">
        <v>419</v>
      </c>
      <c r="I26" s="20">
        <v>2464</v>
      </c>
      <c r="J26" s="20">
        <v>325</v>
      </c>
      <c r="K26" s="20">
        <v>102</v>
      </c>
      <c r="L26" s="20">
        <v>4</v>
      </c>
      <c r="M26" s="20">
        <v>250</v>
      </c>
      <c r="N26" s="20">
        <v>18</v>
      </c>
      <c r="O26" s="20">
        <v>167</v>
      </c>
      <c r="P26" s="20">
        <v>12</v>
      </c>
      <c r="Q26" s="20">
        <v>6110</v>
      </c>
      <c r="R26" s="20">
        <v>896</v>
      </c>
      <c r="S26" s="20">
        <v>665</v>
      </c>
      <c r="T26" s="20">
        <v>17</v>
      </c>
      <c r="U26" s="20">
        <v>11</v>
      </c>
      <c r="V26" s="20">
        <v>0</v>
      </c>
      <c r="W26" s="20">
        <v>103</v>
      </c>
      <c r="X26" s="20">
        <v>2</v>
      </c>
      <c r="Y26" s="20">
        <v>19</v>
      </c>
      <c r="Z26" s="20">
        <v>1</v>
      </c>
      <c r="AA26" s="20">
        <v>73</v>
      </c>
      <c r="AB26" s="20">
        <v>1</v>
      </c>
      <c r="AC26" s="20">
        <v>788</v>
      </c>
      <c r="AD26" s="20">
        <v>7</v>
      </c>
      <c r="AE26" s="20">
        <v>32</v>
      </c>
      <c r="AF26" s="20">
        <v>11</v>
      </c>
      <c r="AG26" s="20">
        <v>387</v>
      </c>
      <c r="AH26" s="20">
        <v>1</v>
      </c>
      <c r="AI26" s="20">
        <v>2078</v>
      </c>
      <c r="AJ26" s="20">
        <v>40</v>
      </c>
    </row>
    <row r="27" spans="2:36" ht="20.100000000000001" customHeight="1" thickBot="1" x14ac:dyDescent="0.25">
      <c r="B27" s="4" t="s">
        <v>35</v>
      </c>
      <c r="C27" s="20">
        <v>37</v>
      </c>
      <c r="D27" s="20">
        <v>39</v>
      </c>
      <c r="E27" s="20">
        <v>140</v>
      </c>
      <c r="F27" s="20">
        <v>50</v>
      </c>
      <c r="G27" s="20">
        <v>913</v>
      </c>
      <c r="H27" s="20">
        <v>333</v>
      </c>
      <c r="I27" s="20">
        <v>954</v>
      </c>
      <c r="J27" s="20">
        <v>334</v>
      </c>
      <c r="K27" s="20">
        <v>108</v>
      </c>
      <c r="L27" s="20">
        <v>28</v>
      </c>
      <c r="M27" s="20">
        <v>534</v>
      </c>
      <c r="N27" s="20">
        <v>264</v>
      </c>
      <c r="O27" s="20">
        <v>207</v>
      </c>
      <c r="P27" s="20">
        <v>54</v>
      </c>
      <c r="Q27" s="20">
        <v>2893</v>
      </c>
      <c r="R27" s="20">
        <v>1102</v>
      </c>
      <c r="S27" s="20">
        <v>343</v>
      </c>
      <c r="T27" s="20">
        <v>41</v>
      </c>
      <c r="U27" s="20">
        <v>1</v>
      </c>
      <c r="V27" s="20">
        <v>0</v>
      </c>
      <c r="W27" s="20">
        <v>39</v>
      </c>
      <c r="X27" s="20">
        <v>3</v>
      </c>
      <c r="Y27" s="20">
        <v>0</v>
      </c>
      <c r="Z27" s="20">
        <v>0</v>
      </c>
      <c r="AA27" s="20">
        <v>31</v>
      </c>
      <c r="AB27" s="20">
        <v>2</v>
      </c>
      <c r="AC27" s="20">
        <v>409</v>
      </c>
      <c r="AD27" s="20">
        <v>46</v>
      </c>
      <c r="AE27" s="20">
        <v>12</v>
      </c>
      <c r="AF27" s="20">
        <v>0</v>
      </c>
      <c r="AG27" s="20">
        <v>214</v>
      </c>
      <c r="AH27" s="20">
        <v>37</v>
      </c>
      <c r="AI27" s="20">
        <v>1049</v>
      </c>
      <c r="AJ27" s="20">
        <v>129</v>
      </c>
    </row>
    <row r="28" spans="2:36" ht="20.100000000000001" customHeight="1" thickBot="1" x14ac:dyDescent="0.25">
      <c r="B28" s="4" t="s">
        <v>36</v>
      </c>
      <c r="C28" s="20">
        <v>61</v>
      </c>
      <c r="D28" s="20">
        <v>0</v>
      </c>
      <c r="E28" s="20">
        <v>72</v>
      </c>
      <c r="F28" s="20">
        <v>0</v>
      </c>
      <c r="G28" s="20">
        <v>281</v>
      </c>
      <c r="H28" s="20">
        <v>4</v>
      </c>
      <c r="I28" s="20">
        <v>268</v>
      </c>
      <c r="J28" s="20">
        <v>4</v>
      </c>
      <c r="K28" s="20">
        <v>41</v>
      </c>
      <c r="L28" s="20">
        <v>0</v>
      </c>
      <c r="M28" s="20">
        <v>71</v>
      </c>
      <c r="N28" s="20">
        <v>0</v>
      </c>
      <c r="O28" s="20">
        <v>114</v>
      </c>
      <c r="P28" s="20">
        <v>0</v>
      </c>
      <c r="Q28" s="20">
        <v>908</v>
      </c>
      <c r="R28" s="20">
        <v>8</v>
      </c>
      <c r="S28" s="20">
        <v>32</v>
      </c>
      <c r="T28" s="20">
        <v>0</v>
      </c>
      <c r="U28" s="20">
        <v>0</v>
      </c>
      <c r="V28" s="20">
        <v>0</v>
      </c>
      <c r="W28" s="20">
        <v>3</v>
      </c>
      <c r="X28" s="20">
        <v>0</v>
      </c>
      <c r="Y28" s="20">
        <v>0</v>
      </c>
      <c r="Z28" s="20">
        <v>0</v>
      </c>
      <c r="AA28" s="20">
        <v>5</v>
      </c>
      <c r="AB28" s="20">
        <v>0</v>
      </c>
      <c r="AC28" s="20">
        <v>44</v>
      </c>
      <c r="AD28" s="20">
        <v>0</v>
      </c>
      <c r="AE28" s="20">
        <v>0</v>
      </c>
      <c r="AF28" s="20">
        <v>0</v>
      </c>
      <c r="AG28" s="20">
        <v>54</v>
      </c>
      <c r="AH28" s="20">
        <v>0</v>
      </c>
      <c r="AI28" s="20">
        <v>138</v>
      </c>
      <c r="AJ28" s="20">
        <v>0</v>
      </c>
    </row>
    <row r="29" spans="2:36" ht="20.100000000000001" customHeight="1" thickBot="1" x14ac:dyDescent="0.25">
      <c r="B29" s="5" t="s">
        <v>37</v>
      </c>
      <c r="C29" s="20">
        <v>22</v>
      </c>
      <c r="D29" s="20">
        <v>5</v>
      </c>
      <c r="E29" s="20">
        <v>65</v>
      </c>
      <c r="F29" s="20">
        <v>13</v>
      </c>
      <c r="G29" s="20">
        <v>493</v>
      </c>
      <c r="H29" s="20">
        <v>142</v>
      </c>
      <c r="I29" s="20">
        <v>481</v>
      </c>
      <c r="J29" s="20">
        <v>145</v>
      </c>
      <c r="K29" s="20">
        <v>21</v>
      </c>
      <c r="L29" s="20">
        <v>2</v>
      </c>
      <c r="M29" s="20">
        <v>102</v>
      </c>
      <c r="N29" s="20">
        <v>49</v>
      </c>
      <c r="O29" s="20">
        <v>22</v>
      </c>
      <c r="P29" s="20">
        <v>3</v>
      </c>
      <c r="Q29" s="20">
        <v>1206</v>
      </c>
      <c r="R29" s="20">
        <v>359</v>
      </c>
      <c r="S29" s="20">
        <v>64</v>
      </c>
      <c r="T29" s="20">
        <v>13</v>
      </c>
      <c r="U29" s="20">
        <v>0</v>
      </c>
      <c r="V29" s="20">
        <v>0</v>
      </c>
      <c r="W29" s="20">
        <v>11</v>
      </c>
      <c r="X29" s="20">
        <v>2</v>
      </c>
      <c r="Y29" s="20">
        <v>1</v>
      </c>
      <c r="Z29" s="20">
        <v>1</v>
      </c>
      <c r="AA29" s="20">
        <v>45</v>
      </c>
      <c r="AB29" s="20">
        <v>1</v>
      </c>
      <c r="AC29" s="20">
        <v>99</v>
      </c>
      <c r="AD29" s="20">
        <v>19</v>
      </c>
      <c r="AE29" s="20">
        <v>14</v>
      </c>
      <c r="AF29" s="20">
        <v>2</v>
      </c>
      <c r="AG29" s="20">
        <v>60</v>
      </c>
      <c r="AH29" s="20">
        <v>14</v>
      </c>
      <c r="AI29" s="20">
        <v>294</v>
      </c>
      <c r="AJ29" s="20">
        <v>52</v>
      </c>
    </row>
    <row r="30" spans="2:36" ht="20.100000000000001" customHeight="1" thickBot="1" x14ac:dyDescent="0.25">
      <c r="B30" s="6" t="s">
        <v>38</v>
      </c>
      <c r="C30" s="21">
        <v>4</v>
      </c>
      <c r="D30" s="21">
        <v>0</v>
      </c>
      <c r="E30" s="21">
        <v>5</v>
      </c>
      <c r="F30" s="21">
        <v>0</v>
      </c>
      <c r="G30" s="21">
        <v>173</v>
      </c>
      <c r="H30" s="21">
        <v>12</v>
      </c>
      <c r="I30" s="21">
        <v>175</v>
      </c>
      <c r="J30" s="21">
        <v>12</v>
      </c>
      <c r="K30" s="21">
        <v>17</v>
      </c>
      <c r="L30" s="21">
        <v>1</v>
      </c>
      <c r="M30" s="21">
        <v>56</v>
      </c>
      <c r="N30" s="21">
        <v>0</v>
      </c>
      <c r="O30" s="21">
        <v>19</v>
      </c>
      <c r="P30" s="21">
        <v>1</v>
      </c>
      <c r="Q30" s="21">
        <v>449</v>
      </c>
      <c r="R30" s="21">
        <v>26</v>
      </c>
      <c r="S30" s="21">
        <v>48</v>
      </c>
      <c r="T30" s="21">
        <v>3</v>
      </c>
      <c r="U30" s="21">
        <v>0</v>
      </c>
      <c r="V30" s="21">
        <v>0</v>
      </c>
      <c r="W30" s="21">
        <v>3</v>
      </c>
      <c r="X30" s="21">
        <v>1</v>
      </c>
      <c r="Y30" s="21">
        <v>2</v>
      </c>
      <c r="Z30" s="21">
        <v>1</v>
      </c>
      <c r="AA30" s="21">
        <v>1</v>
      </c>
      <c r="AB30" s="21">
        <v>0</v>
      </c>
      <c r="AC30" s="21">
        <v>60</v>
      </c>
      <c r="AD30" s="21">
        <v>4</v>
      </c>
      <c r="AE30" s="21">
        <v>1</v>
      </c>
      <c r="AF30" s="21">
        <v>0</v>
      </c>
      <c r="AG30" s="21">
        <v>59</v>
      </c>
      <c r="AH30" s="21">
        <v>3</v>
      </c>
      <c r="AI30" s="21">
        <v>174</v>
      </c>
      <c r="AJ30" s="21">
        <v>12</v>
      </c>
    </row>
    <row r="31" spans="2:36" ht="20.100000000000001" customHeight="1" thickBot="1" x14ac:dyDescent="0.25">
      <c r="B31" s="7" t="s">
        <v>39</v>
      </c>
      <c r="C31" s="9">
        <f>SUM(C14:C30)</f>
        <v>831</v>
      </c>
      <c r="D31" s="9">
        <f t="shared" ref="D31:AJ31" si="0">SUM(D14:D30)</f>
        <v>747</v>
      </c>
      <c r="E31" s="9">
        <f t="shared" si="0"/>
        <v>2411</v>
      </c>
      <c r="F31" s="9">
        <f t="shared" si="0"/>
        <v>1282</v>
      </c>
      <c r="G31" s="9">
        <f t="shared" si="0"/>
        <v>19017</v>
      </c>
      <c r="H31" s="9">
        <f t="shared" si="0"/>
        <v>6937</v>
      </c>
      <c r="I31" s="9">
        <f t="shared" si="0"/>
        <v>19370</v>
      </c>
      <c r="J31" s="9">
        <f t="shared" si="0"/>
        <v>6553</v>
      </c>
      <c r="K31" s="9">
        <f t="shared" si="0"/>
        <v>2040</v>
      </c>
      <c r="L31" s="9">
        <f t="shared" si="0"/>
        <v>985</v>
      </c>
      <c r="M31" s="9">
        <f t="shared" si="0"/>
        <v>4274</v>
      </c>
      <c r="N31" s="9">
        <f t="shared" si="0"/>
        <v>1586</v>
      </c>
      <c r="O31" s="9">
        <f t="shared" si="0"/>
        <v>2031</v>
      </c>
      <c r="P31" s="9">
        <f t="shared" si="0"/>
        <v>1072</v>
      </c>
      <c r="Q31" s="9">
        <f t="shared" si="0"/>
        <v>49974</v>
      </c>
      <c r="R31" s="9">
        <f t="shared" si="0"/>
        <v>19162</v>
      </c>
      <c r="S31" s="9">
        <f t="shared" si="0"/>
        <v>4760</v>
      </c>
      <c r="T31" s="9">
        <f t="shared" si="0"/>
        <v>311</v>
      </c>
      <c r="U31" s="9">
        <f t="shared" si="0"/>
        <v>75</v>
      </c>
      <c r="V31" s="9">
        <f t="shared" si="0"/>
        <v>3</v>
      </c>
      <c r="W31" s="9">
        <f t="shared" si="0"/>
        <v>872</v>
      </c>
      <c r="X31" s="9">
        <f t="shared" si="0"/>
        <v>76</v>
      </c>
      <c r="Y31" s="9">
        <f t="shared" si="0"/>
        <v>153</v>
      </c>
      <c r="Z31" s="9">
        <f t="shared" si="0"/>
        <v>12</v>
      </c>
      <c r="AA31" s="9">
        <f t="shared" si="0"/>
        <v>1108</v>
      </c>
      <c r="AB31" s="9">
        <f t="shared" si="0"/>
        <v>84</v>
      </c>
      <c r="AC31" s="9">
        <f t="shared" si="0"/>
        <v>5831</v>
      </c>
      <c r="AD31" s="9">
        <f t="shared" si="0"/>
        <v>364</v>
      </c>
      <c r="AE31" s="9">
        <f t="shared" si="0"/>
        <v>157</v>
      </c>
      <c r="AF31" s="9">
        <f t="shared" si="0"/>
        <v>16</v>
      </c>
      <c r="AG31" s="9">
        <f t="shared" si="0"/>
        <v>3387</v>
      </c>
      <c r="AH31" s="9">
        <f t="shared" si="0"/>
        <v>193</v>
      </c>
      <c r="AI31" s="9">
        <f t="shared" si="0"/>
        <v>16343</v>
      </c>
      <c r="AJ31" s="9">
        <f t="shared" si="0"/>
        <v>1059</v>
      </c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I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20.375" customWidth="1"/>
    <col min="19" max="19" width="12.75" customWidth="1"/>
  </cols>
  <sheetData>
    <row r="12" spans="2:9" ht="41.25" customHeight="1" x14ac:dyDescent="0.2">
      <c r="B12" s="15"/>
      <c r="C12" s="84" t="s">
        <v>228</v>
      </c>
      <c r="D12" s="85"/>
      <c r="E12" s="85"/>
      <c r="F12" s="85"/>
      <c r="G12" s="85"/>
      <c r="H12" s="85"/>
      <c r="I12" s="86"/>
    </row>
    <row r="13" spans="2:9" ht="41.25" customHeight="1" thickBot="1" x14ac:dyDescent="0.25">
      <c r="B13" s="15"/>
      <c r="C13" s="38" t="s">
        <v>160</v>
      </c>
      <c r="D13" s="39" t="s">
        <v>161</v>
      </c>
      <c r="E13" s="39" t="s">
        <v>162</v>
      </c>
      <c r="F13" s="39" t="s">
        <v>163</v>
      </c>
      <c r="G13" s="39" t="s">
        <v>164</v>
      </c>
      <c r="H13" s="39" t="s">
        <v>166</v>
      </c>
      <c r="I13" s="39" t="s">
        <v>165</v>
      </c>
    </row>
    <row r="14" spans="2:9" ht="20.100000000000001" customHeight="1" thickBot="1" x14ac:dyDescent="0.25">
      <c r="B14" s="3" t="s">
        <v>22</v>
      </c>
      <c r="C14" s="19">
        <v>8480</v>
      </c>
      <c r="D14" s="19">
        <v>6250</v>
      </c>
      <c r="E14" s="19">
        <v>114</v>
      </c>
      <c r="F14" s="19">
        <v>2110</v>
      </c>
      <c r="G14" s="19">
        <v>6</v>
      </c>
      <c r="H14" s="19">
        <v>6365</v>
      </c>
      <c r="I14" s="19">
        <v>2115</v>
      </c>
    </row>
    <row r="15" spans="2:9" ht="20.100000000000001" customHeight="1" thickBot="1" x14ac:dyDescent="0.25">
      <c r="B15" s="4" t="s">
        <v>23</v>
      </c>
      <c r="C15" s="20">
        <v>1014</v>
      </c>
      <c r="D15" s="20">
        <v>595</v>
      </c>
      <c r="E15" s="20">
        <v>14</v>
      </c>
      <c r="F15" s="20">
        <v>394</v>
      </c>
      <c r="G15" s="20">
        <v>11</v>
      </c>
      <c r="H15" s="20">
        <v>589</v>
      </c>
      <c r="I15" s="20">
        <v>425</v>
      </c>
    </row>
    <row r="16" spans="2:9" ht="20.100000000000001" customHeight="1" thickBot="1" x14ac:dyDescent="0.25">
      <c r="B16" s="4" t="s">
        <v>24</v>
      </c>
      <c r="C16" s="20">
        <v>896</v>
      </c>
      <c r="D16" s="20">
        <v>681</v>
      </c>
      <c r="E16" s="20">
        <v>11</v>
      </c>
      <c r="F16" s="20">
        <v>200</v>
      </c>
      <c r="G16" s="20">
        <v>4</v>
      </c>
      <c r="H16" s="20">
        <v>721</v>
      </c>
      <c r="I16" s="20">
        <v>175</v>
      </c>
    </row>
    <row r="17" spans="2:9" ht="20.100000000000001" customHeight="1" thickBot="1" x14ac:dyDescent="0.25">
      <c r="B17" s="4" t="s">
        <v>25</v>
      </c>
      <c r="C17" s="20">
        <v>1268</v>
      </c>
      <c r="D17" s="20">
        <v>691</v>
      </c>
      <c r="E17" s="20">
        <v>49</v>
      </c>
      <c r="F17" s="20">
        <v>512</v>
      </c>
      <c r="G17" s="20">
        <v>16</v>
      </c>
      <c r="H17" s="20">
        <v>751</v>
      </c>
      <c r="I17" s="20">
        <v>517</v>
      </c>
    </row>
    <row r="18" spans="2:9" ht="20.100000000000001" customHeight="1" thickBot="1" x14ac:dyDescent="0.25">
      <c r="B18" s="4" t="s">
        <v>26</v>
      </c>
      <c r="C18" s="20">
        <v>2467</v>
      </c>
      <c r="D18" s="20">
        <v>1741</v>
      </c>
      <c r="E18" s="20">
        <v>47</v>
      </c>
      <c r="F18" s="20">
        <v>661</v>
      </c>
      <c r="G18" s="20">
        <v>18</v>
      </c>
      <c r="H18" s="20">
        <v>1839</v>
      </c>
      <c r="I18" s="20">
        <v>628</v>
      </c>
    </row>
    <row r="19" spans="2:9" ht="20.100000000000001" customHeight="1" thickBot="1" x14ac:dyDescent="0.25">
      <c r="B19" s="4" t="s">
        <v>27</v>
      </c>
      <c r="C19" s="20">
        <v>279</v>
      </c>
      <c r="D19" s="20">
        <v>222</v>
      </c>
      <c r="E19" s="20">
        <v>2</v>
      </c>
      <c r="F19" s="20">
        <v>55</v>
      </c>
      <c r="G19" s="20">
        <v>0</v>
      </c>
      <c r="H19" s="20">
        <v>232</v>
      </c>
      <c r="I19" s="20">
        <v>47</v>
      </c>
    </row>
    <row r="20" spans="2:9" ht="20.100000000000001" customHeight="1" thickBot="1" x14ac:dyDescent="0.25">
      <c r="B20" s="4" t="s">
        <v>28</v>
      </c>
      <c r="C20" s="20">
        <v>1530</v>
      </c>
      <c r="D20" s="20">
        <v>1070</v>
      </c>
      <c r="E20" s="20">
        <v>17</v>
      </c>
      <c r="F20" s="20">
        <v>440</v>
      </c>
      <c r="G20" s="20">
        <v>3</v>
      </c>
      <c r="H20" s="20">
        <v>1097</v>
      </c>
      <c r="I20" s="20">
        <v>433</v>
      </c>
    </row>
    <row r="21" spans="2:9" ht="20.100000000000001" customHeight="1" thickBot="1" x14ac:dyDescent="0.25">
      <c r="B21" s="4" t="s">
        <v>29</v>
      </c>
      <c r="C21" s="20">
        <v>1885</v>
      </c>
      <c r="D21" s="20">
        <v>1220</v>
      </c>
      <c r="E21" s="20">
        <v>45</v>
      </c>
      <c r="F21" s="20">
        <v>606</v>
      </c>
      <c r="G21" s="20">
        <v>14</v>
      </c>
      <c r="H21" s="20">
        <v>1236</v>
      </c>
      <c r="I21" s="20">
        <v>649</v>
      </c>
    </row>
    <row r="22" spans="2:9" ht="20.100000000000001" customHeight="1" thickBot="1" x14ac:dyDescent="0.25">
      <c r="B22" s="4" t="s">
        <v>30</v>
      </c>
      <c r="C22" s="20">
        <v>5550</v>
      </c>
      <c r="D22" s="20">
        <v>3259</v>
      </c>
      <c r="E22" s="20">
        <v>78</v>
      </c>
      <c r="F22" s="20">
        <v>2174</v>
      </c>
      <c r="G22" s="20">
        <v>39</v>
      </c>
      <c r="H22" s="20">
        <v>3268</v>
      </c>
      <c r="I22" s="20">
        <v>2282</v>
      </c>
    </row>
    <row r="23" spans="2:9" ht="20.100000000000001" customHeight="1" thickBot="1" x14ac:dyDescent="0.25">
      <c r="B23" s="4" t="s">
        <v>31</v>
      </c>
      <c r="C23" s="20">
        <v>5564</v>
      </c>
      <c r="D23" s="20">
        <v>3641</v>
      </c>
      <c r="E23" s="20">
        <v>142</v>
      </c>
      <c r="F23" s="20">
        <v>1754</v>
      </c>
      <c r="G23" s="20">
        <v>27</v>
      </c>
      <c r="H23" s="20">
        <v>3710</v>
      </c>
      <c r="I23" s="20">
        <v>1854</v>
      </c>
    </row>
    <row r="24" spans="2:9" ht="20.100000000000001" customHeight="1" thickBot="1" x14ac:dyDescent="0.25">
      <c r="B24" s="4" t="s">
        <v>32</v>
      </c>
      <c r="C24" s="20">
        <v>848</v>
      </c>
      <c r="D24" s="20">
        <v>725</v>
      </c>
      <c r="E24" s="20">
        <v>6</v>
      </c>
      <c r="F24" s="20">
        <v>115</v>
      </c>
      <c r="G24" s="20">
        <v>2</v>
      </c>
      <c r="H24" s="20">
        <v>731</v>
      </c>
      <c r="I24" s="20">
        <v>117</v>
      </c>
    </row>
    <row r="25" spans="2:9" ht="20.100000000000001" customHeight="1" thickBot="1" x14ac:dyDescent="0.25">
      <c r="B25" s="4" t="s">
        <v>33</v>
      </c>
      <c r="C25" s="20">
        <v>2022</v>
      </c>
      <c r="D25" s="20">
        <v>1625</v>
      </c>
      <c r="E25" s="20">
        <v>18</v>
      </c>
      <c r="F25" s="20">
        <v>375</v>
      </c>
      <c r="G25" s="20">
        <v>4</v>
      </c>
      <c r="H25" s="20">
        <v>1717</v>
      </c>
      <c r="I25" s="20">
        <v>305</v>
      </c>
    </row>
    <row r="26" spans="2:9" ht="20.100000000000001" customHeight="1" thickBot="1" x14ac:dyDescent="0.25">
      <c r="B26" s="4" t="s">
        <v>34</v>
      </c>
      <c r="C26" s="20">
        <v>5873</v>
      </c>
      <c r="D26" s="20">
        <v>3236</v>
      </c>
      <c r="E26" s="20">
        <v>50</v>
      </c>
      <c r="F26" s="20">
        <v>2563</v>
      </c>
      <c r="G26" s="20">
        <v>24</v>
      </c>
      <c r="H26" s="20">
        <v>3217</v>
      </c>
      <c r="I26" s="20">
        <v>2656</v>
      </c>
    </row>
    <row r="27" spans="2:9" ht="20.100000000000001" customHeight="1" thickBot="1" x14ac:dyDescent="0.25">
      <c r="B27" s="4" t="s">
        <v>35</v>
      </c>
      <c r="C27" s="20">
        <v>1589</v>
      </c>
      <c r="D27" s="20">
        <v>941</v>
      </c>
      <c r="E27" s="20">
        <v>37</v>
      </c>
      <c r="F27" s="20">
        <v>605</v>
      </c>
      <c r="G27" s="20">
        <v>6</v>
      </c>
      <c r="H27" s="20">
        <v>935</v>
      </c>
      <c r="I27" s="20">
        <v>654</v>
      </c>
    </row>
    <row r="28" spans="2:9" ht="20.100000000000001" customHeight="1" thickBot="1" x14ac:dyDescent="0.25">
      <c r="B28" s="4" t="s">
        <v>36</v>
      </c>
      <c r="C28" s="20">
        <v>393</v>
      </c>
      <c r="D28" s="20">
        <v>213</v>
      </c>
      <c r="E28" s="20">
        <v>6</v>
      </c>
      <c r="F28" s="20">
        <v>174</v>
      </c>
      <c r="G28" s="20">
        <v>0</v>
      </c>
      <c r="H28" s="20">
        <v>220</v>
      </c>
      <c r="I28" s="20">
        <v>173</v>
      </c>
    </row>
    <row r="29" spans="2:9" ht="20.100000000000001" customHeight="1" thickBot="1" x14ac:dyDescent="0.25">
      <c r="B29" s="5" t="s">
        <v>37</v>
      </c>
      <c r="C29" s="20">
        <v>834</v>
      </c>
      <c r="D29" s="20">
        <v>482</v>
      </c>
      <c r="E29" s="20">
        <v>19</v>
      </c>
      <c r="F29" s="20">
        <v>329</v>
      </c>
      <c r="G29" s="20">
        <v>4</v>
      </c>
      <c r="H29" s="20">
        <v>473</v>
      </c>
      <c r="I29" s="20">
        <v>361</v>
      </c>
    </row>
    <row r="30" spans="2:9" ht="20.100000000000001" customHeight="1" thickBot="1" x14ac:dyDescent="0.25">
      <c r="B30" s="6" t="s">
        <v>38</v>
      </c>
      <c r="C30" s="21">
        <v>228</v>
      </c>
      <c r="D30" s="21">
        <v>139</v>
      </c>
      <c r="E30" s="21">
        <v>0</v>
      </c>
      <c r="F30" s="21">
        <v>89</v>
      </c>
      <c r="G30" s="21">
        <v>0</v>
      </c>
      <c r="H30" s="21">
        <v>152</v>
      </c>
      <c r="I30" s="21">
        <v>76</v>
      </c>
    </row>
    <row r="31" spans="2:9" ht="20.100000000000001" customHeight="1" thickBot="1" x14ac:dyDescent="0.25">
      <c r="B31" s="7" t="s">
        <v>39</v>
      </c>
      <c r="C31" s="9">
        <f>SUM(C14:C30)</f>
        <v>40720</v>
      </c>
      <c r="D31" s="9">
        <f t="shared" ref="D31:I31" si="0">SUM(D14:D30)</f>
        <v>26731</v>
      </c>
      <c r="E31" s="9">
        <f t="shared" si="0"/>
        <v>655</v>
      </c>
      <c r="F31" s="9">
        <f t="shared" si="0"/>
        <v>13156</v>
      </c>
      <c r="G31" s="9">
        <f t="shared" si="0"/>
        <v>178</v>
      </c>
      <c r="H31" s="9">
        <f t="shared" si="0"/>
        <v>27253</v>
      </c>
      <c r="I31" s="9">
        <f t="shared" si="0"/>
        <v>13467</v>
      </c>
    </row>
    <row r="32" spans="2:9" x14ac:dyDescent="0.2">
      <c r="C32" s="66"/>
      <c r="D32" s="66"/>
      <c r="E32" s="66"/>
      <c r="F32" s="66"/>
      <c r="G32" s="66"/>
      <c r="H32" s="66"/>
      <c r="I32" s="66"/>
    </row>
  </sheetData>
  <mergeCells count="1">
    <mergeCell ref="C12:I1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84" t="s">
        <v>247</v>
      </c>
      <c r="C9" s="85"/>
    </row>
    <row r="10" spans="2:3" ht="20.100000000000001" customHeight="1" thickBot="1" x14ac:dyDescent="0.25">
      <c r="B10" s="3" t="s">
        <v>22</v>
      </c>
      <c r="C10" s="19">
        <v>3186</v>
      </c>
    </row>
    <row r="11" spans="2:3" ht="20.100000000000001" customHeight="1" thickBot="1" x14ac:dyDescent="0.25">
      <c r="B11" s="4" t="s">
        <v>23</v>
      </c>
      <c r="C11" s="20">
        <v>377</v>
      </c>
    </row>
    <row r="12" spans="2:3" ht="20.100000000000001" customHeight="1" thickBot="1" x14ac:dyDescent="0.25">
      <c r="B12" s="4" t="s">
        <v>24</v>
      </c>
      <c r="C12" s="20">
        <v>358</v>
      </c>
    </row>
    <row r="13" spans="2:3" ht="20.100000000000001" customHeight="1" thickBot="1" x14ac:dyDescent="0.25">
      <c r="B13" s="4" t="s">
        <v>25</v>
      </c>
      <c r="C13" s="20">
        <v>799</v>
      </c>
    </row>
    <row r="14" spans="2:3" ht="20.100000000000001" customHeight="1" thickBot="1" x14ac:dyDescent="0.25">
      <c r="B14" s="4" t="s">
        <v>26</v>
      </c>
      <c r="C14" s="20">
        <v>1894</v>
      </c>
    </row>
    <row r="15" spans="2:3" ht="20.100000000000001" customHeight="1" thickBot="1" x14ac:dyDescent="0.25">
      <c r="B15" s="4" t="s">
        <v>27</v>
      </c>
      <c r="C15" s="20">
        <v>185</v>
      </c>
    </row>
    <row r="16" spans="2:3" ht="20.100000000000001" customHeight="1" thickBot="1" x14ac:dyDescent="0.25">
      <c r="B16" s="4" t="s">
        <v>28</v>
      </c>
      <c r="C16" s="20">
        <v>414</v>
      </c>
    </row>
    <row r="17" spans="2:3" ht="20.100000000000001" customHeight="1" thickBot="1" x14ac:dyDescent="0.25">
      <c r="B17" s="4" t="s">
        <v>29</v>
      </c>
      <c r="C17" s="20">
        <v>678</v>
      </c>
    </row>
    <row r="18" spans="2:3" ht="20.100000000000001" customHeight="1" thickBot="1" x14ac:dyDescent="0.25">
      <c r="B18" s="4" t="s">
        <v>30</v>
      </c>
      <c r="C18" s="20">
        <v>1172</v>
      </c>
    </row>
    <row r="19" spans="2:3" ht="20.100000000000001" customHeight="1" thickBot="1" x14ac:dyDescent="0.25">
      <c r="B19" s="4" t="s">
        <v>31</v>
      </c>
      <c r="C19" s="20">
        <v>2494</v>
      </c>
    </row>
    <row r="20" spans="2:3" ht="20.100000000000001" customHeight="1" thickBot="1" x14ac:dyDescent="0.25">
      <c r="B20" s="4" t="s">
        <v>32</v>
      </c>
      <c r="C20" s="20">
        <v>395</v>
      </c>
    </row>
    <row r="21" spans="2:3" ht="20.100000000000001" customHeight="1" thickBot="1" x14ac:dyDescent="0.25">
      <c r="B21" s="4" t="s">
        <v>33</v>
      </c>
      <c r="C21" s="20">
        <v>543</v>
      </c>
    </row>
    <row r="22" spans="2:3" ht="20.100000000000001" customHeight="1" thickBot="1" x14ac:dyDescent="0.25">
      <c r="B22" s="4" t="s">
        <v>34</v>
      </c>
      <c r="C22" s="20">
        <v>582</v>
      </c>
    </row>
    <row r="23" spans="2:3" ht="20.100000000000001" customHeight="1" thickBot="1" x14ac:dyDescent="0.25">
      <c r="B23" s="4" t="s">
        <v>35</v>
      </c>
      <c r="C23" s="20">
        <v>1045</v>
      </c>
    </row>
    <row r="24" spans="2:3" ht="20.100000000000001" customHeight="1" thickBot="1" x14ac:dyDescent="0.25">
      <c r="B24" s="4" t="s">
        <v>36</v>
      </c>
      <c r="C24" s="20">
        <v>154</v>
      </c>
    </row>
    <row r="25" spans="2:3" ht="20.100000000000001" customHeight="1" thickBot="1" x14ac:dyDescent="0.25">
      <c r="B25" s="5" t="s">
        <v>37</v>
      </c>
      <c r="C25" s="20">
        <v>894</v>
      </c>
    </row>
    <row r="26" spans="2:3" ht="20.100000000000001" customHeight="1" thickBot="1" x14ac:dyDescent="0.25">
      <c r="B26" s="6" t="s">
        <v>38</v>
      </c>
      <c r="C26" s="21">
        <v>134</v>
      </c>
    </row>
    <row r="27" spans="2:3" ht="20.100000000000001" customHeight="1" thickBot="1" x14ac:dyDescent="0.25">
      <c r="B27" s="7" t="s">
        <v>39</v>
      </c>
      <c r="C27" s="9">
        <f>SUM(C10:C26)</f>
        <v>15304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40"/>
      <c r="C9" s="84" t="s">
        <v>245</v>
      </c>
      <c r="D9" s="85"/>
      <c r="E9" s="85"/>
      <c r="F9" s="85"/>
      <c r="G9" s="85"/>
      <c r="H9" s="84" t="s">
        <v>246</v>
      </c>
      <c r="I9" s="85"/>
      <c r="J9" s="85"/>
      <c r="K9" s="85"/>
      <c r="L9" s="85"/>
      <c r="M9" s="84" t="s">
        <v>53</v>
      </c>
      <c r="N9" s="85"/>
      <c r="O9" s="85"/>
      <c r="P9" s="85"/>
      <c r="Q9" s="85"/>
    </row>
    <row r="10" spans="2:17" ht="41.25" customHeight="1" thickBot="1" x14ac:dyDescent="0.25">
      <c r="B10" s="41"/>
      <c r="C10" s="38" t="s">
        <v>167</v>
      </c>
      <c r="D10" s="38" t="s">
        <v>168</v>
      </c>
      <c r="E10" s="38" t="s">
        <v>169</v>
      </c>
      <c r="F10" s="38" t="s">
        <v>170</v>
      </c>
      <c r="G10" s="38" t="s">
        <v>171</v>
      </c>
      <c r="H10" s="38" t="s">
        <v>167</v>
      </c>
      <c r="I10" s="38" t="s">
        <v>168</v>
      </c>
      <c r="J10" s="38" t="s">
        <v>169</v>
      </c>
      <c r="K10" s="38" t="s">
        <v>170</v>
      </c>
      <c r="L10" s="38" t="s">
        <v>171</v>
      </c>
      <c r="M10" s="38" t="s">
        <v>167</v>
      </c>
      <c r="N10" s="38" t="s">
        <v>168</v>
      </c>
      <c r="O10" s="38" t="s">
        <v>169</v>
      </c>
      <c r="P10" s="38" t="s">
        <v>170</v>
      </c>
      <c r="Q10" s="38" t="s">
        <v>171</v>
      </c>
    </row>
    <row r="11" spans="2:17" ht="20.100000000000001" customHeight="1" thickBot="1" x14ac:dyDescent="0.25">
      <c r="B11" s="3" t="s">
        <v>22</v>
      </c>
      <c r="C11" s="19">
        <v>4753</v>
      </c>
      <c r="D11" s="19">
        <v>3240</v>
      </c>
      <c r="E11" s="19">
        <v>796</v>
      </c>
      <c r="F11" s="19">
        <v>646</v>
      </c>
      <c r="G11" s="19">
        <v>71</v>
      </c>
      <c r="H11" s="19">
        <v>18</v>
      </c>
      <c r="I11" s="19">
        <v>11</v>
      </c>
      <c r="J11" s="19">
        <v>0</v>
      </c>
      <c r="K11" s="19">
        <v>7</v>
      </c>
      <c r="L11" s="19">
        <v>0</v>
      </c>
      <c r="M11" s="19">
        <v>4771</v>
      </c>
      <c r="N11" s="19">
        <v>3251</v>
      </c>
      <c r="O11" s="19">
        <v>796</v>
      </c>
      <c r="P11" s="19">
        <v>653</v>
      </c>
      <c r="Q11" s="19">
        <v>71</v>
      </c>
    </row>
    <row r="12" spans="2:17" ht="20.100000000000001" customHeight="1" thickBot="1" x14ac:dyDescent="0.25">
      <c r="B12" s="4" t="s">
        <v>23</v>
      </c>
      <c r="C12" s="20">
        <v>567</v>
      </c>
      <c r="D12" s="20">
        <v>346</v>
      </c>
      <c r="E12" s="20">
        <v>165</v>
      </c>
      <c r="F12" s="20">
        <v>40</v>
      </c>
      <c r="G12" s="20">
        <v>16</v>
      </c>
      <c r="H12" s="20">
        <v>10</v>
      </c>
      <c r="I12" s="20">
        <v>8</v>
      </c>
      <c r="J12" s="20">
        <v>2</v>
      </c>
      <c r="K12" s="20">
        <v>0</v>
      </c>
      <c r="L12" s="20">
        <v>0</v>
      </c>
      <c r="M12" s="20">
        <v>577</v>
      </c>
      <c r="N12" s="20">
        <v>354</v>
      </c>
      <c r="O12" s="20">
        <v>167</v>
      </c>
      <c r="P12" s="20">
        <v>40</v>
      </c>
      <c r="Q12" s="20">
        <v>16</v>
      </c>
    </row>
    <row r="13" spans="2:17" ht="20.100000000000001" customHeight="1" thickBot="1" x14ac:dyDescent="0.25">
      <c r="B13" s="4" t="s">
        <v>24</v>
      </c>
      <c r="C13" s="20">
        <v>477</v>
      </c>
      <c r="D13" s="20">
        <v>349</v>
      </c>
      <c r="E13" s="20">
        <v>78</v>
      </c>
      <c r="F13" s="20">
        <v>45</v>
      </c>
      <c r="G13" s="20">
        <v>5</v>
      </c>
      <c r="H13" s="20">
        <v>4</v>
      </c>
      <c r="I13" s="20">
        <v>1</v>
      </c>
      <c r="J13" s="20">
        <v>0</v>
      </c>
      <c r="K13" s="20">
        <v>2</v>
      </c>
      <c r="L13" s="20">
        <v>1</v>
      </c>
      <c r="M13" s="20">
        <v>481</v>
      </c>
      <c r="N13" s="20">
        <v>350</v>
      </c>
      <c r="O13" s="20">
        <v>78</v>
      </c>
      <c r="P13" s="20">
        <v>47</v>
      </c>
      <c r="Q13" s="20">
        <v>6</v>
      </c>
    </row>
    <row r="14" spans="2:17" ht="20.100000000000001" customHeight="1" thickBot="1" x14ac:dyDescent="0.25">
      <c r="B14" s="4" t="s">
        <v>25</v>
      </c>
      <c r="C14" s="20">
        <v>977</v>
      </c>
      <c r="D14" s="20">
        <v>551</v>
      </c>
      <c r="E14" s="20">
        <v>372</v>
      </c>
      <c r="F14" s="20">
        <v>35</v>
      </c>
      <c r="G14" s="20">
        <v>19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977</v>
      </c>
      <c r="N14" s="20">
        <v>551</v>
      </c>
      <c r="O14" s="20">
        <v>372</v>
      </c>
      <c r="P14" s="20">
        <v>35</v>
      </c>
      <c r="Q14" s="20">
        <v>19</v>
      </c>
    </row>
    <row r="15" spans="2:17" ht="20.100000000000001" customHeight="1" thickBot="1" x14ac:dyDescent="0.25">
      <c r="B15" s="4" t="s">
        <v>26</v>
      </c>
      <c r="C15" s="20">
        <v>2649</v>
      </c>
      <c r="D15" s="20">
        <v>1932</v>
      </c>
      <c r="E15" s="20">
        <v>460</v>
      </c>
      <c r="F15" s="20">
        <v>234</v>
      </c>
      <c r="G15" s="20">
        <v>23</v>
      </c>
      <c r="H15" s="20">
        <v>5</v>
      </c>
      <c r="I15" s="20">
        <v>5</v>
      </c>
      <c r="J15" s="20">
        <v>0</v>
      </c>
      <c r="K15" s="20">
        <v>0</v>
      </c>
      <c r="L15" s="20">
        <v>0</v>
      </c>
      <c r="M15" s="20">
        <v>2654</v>
      </c>
      <c r="N15" s="20">
        <v>1937</v>
      </c>
      <c r="O15" s="20">
        <v>460</v>
      </c>
      <c r="P15" s="20">
        <v>234</v>
      </c>
      <c r="Q15" s="20">
        <v>23</v>
      </c>
    </row>
    <row r="16" spans="2:17" ht="20.100000000000001" customHeight="1" thickBot="1" x14ac:dyDescent="0.25">
      <c r="B16" s="4" t="s">
        <v>27</v>
      </c>
      <c r="C16" s="20">
        <v>255</v>
      </c>
      <c r="D16" s="20">
        <v>174</v>
      </c>
      <c r="E16" s="20">
        <v>45</v>
      </c>
      <c r="F16" s="20">
        <v>32</v>
      </c>
      <c r="G16" s="20">
        <v>4</v>
      </c>
      <c r="H16" s="20">
        <v>2</v>
      </c>
      <c r="I16" s="20">
        <v>1</v>
      </c>
      <c r="J16" s="20">
        <v>0</v>
      </c>
      <c r="K16" s="20">
        <v>1</v>
      </c>
      <c r="L16" s="20">
        <v>0</v>
      </c>
      <c r="M16" s="20">
        <v>257</v>
      </c>
      <c r="N16" s="20">
        <v>175</v>
      </c>
      <c r="O16" s="20">
        <v>45</v>
      </c>
      <c r="P16" s="20">
        <v>33</v>
      </c>
      <c r="Q16" s="20">
        <v>4</v>
      </c>
    </row>
    <row r="17" spans="2:17" ht="20.100000000000001" customHeight="1" thickBot="1" x14ac:dyDescent="0.25">
      <c r="B17" s="4" t="s">
        <v>28</v>
      </c>
      <c r="C17" s="20">
        <v>637</v>
      </c>
      <c r="D17" s="20">
        <v>400</v>
      </c>
      <c r="E17" s="20">
        <v>115</v>
      </c>
      <c r="F17" s="20">
        <v>118</v>
      </c>
      <c r="G17" s="20">
        <v>4</v>
      </c>
      <c r="H17" s="20">
        <v>1</v>
      </c>
      <c r="I17" s="20">
        <v>0</v>
      </c>
      <c r="J17" s="20">
        <v>0</v>
      </c>
      <c r="K17" s="20">
        <v>0</v>
      </c>
      <c r="L17" s="20">
        <v>1</v>
      </c>
      <c r="M17" s="20">
        <v>638</v>
      </c>
      <c r="N17" s="20">
        <v>400</v>
      </c>
      <c r="O17" s="20">
        <v>115</v>
      </c>
      <c r="P17" s="20">
        <v>118</v>
      </c>
      <c r="Q17" s="20">
        <v>5</v>
      </c>
    </row>
    <row r="18" spans="2:17" ht="20.100000000000001" customHeight="1" thickBot="1" x14ac:dyDescent="0.25">
      <c r="B18" s="4" t="s">
        <v>29</v>
      </c>
      <c r="C18" s="20">
        <v>912</v>
      </c>
      <c r="D18" s="20">
        <v>601</v>
      </c>
      <c r="E18" s="20">
        <v>203</v>
      </c>
      <c r="F18" s="20">
        <v>97</v>
      </c>
      <c r="G18" s="20">
        <v>11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912</v>
      </c>
      <c r="N18" s="20">
        <v>601</v>
      </c>
      <c r="O18" s="20">
        <v>203</v>
      </c>
      <c r="P18" s="20">
        <v>97</v>
      </c>
      <c r="Q18" s="20">
        <v>11</v>
      </c>
    </row>
    <row r="19" spans="2:17" ht="20.100000000000001" customHeight="1" thickBot="1" x14ac:dyDescent="0.25">
      <c r="B19" s="4" t="s">
        <v>30</v>
      </c>
      <c r="C19" s="20">
        <v>1698</v>
      </c>
      <c r="D19" s="20">
        <v>899</v>
      </c>
      <c r="E19" s="20">
        <v>530</v>
      </c>
      <c r="F19" s="20">
        <v>194</v>
      </c>
      <c r="G19" s="20">
        <v>75</v>
      </c>
      <c r="H19" s="20">
        <v>2</v>
      </c>
      <c r="I19" s="20">
        <v>0</v>
      </c>
      <c r="J19" s="20">
        <v>0</v>
      </c>
      <c r="K19" s="20">
        <v>2</v>
      </c>
      <c r="L19" s="20">
        <v>0</v>
      </c>
      <c r="M19" s="20">
        <v>1700</v>
      </c>
      <c r="N19" s="20">
        <v>899</v>
      </c>
      <c r="O19" s="20">
        <v>530</v>
      </c>
      <c r="P19" s="20">
        <v>196</v>
      </c>
      <c r="Q19" s="20">
        <v>75</v>
      </c>
    </row>
    <row r="20" spans="2:17" ht="20.100000000000001" customHeight="1" thickBot="1" x14ac:dyDescent="0.25">
      <c r="B20" s="4" t="s">
        <v>31</v>
      </c>
      <c r="C20" s="20">
        <v>3508</v>
      </c>
      <c r="D20" s="20">
        <v>2056</v>
      </c>
      <c r="E20" s="20">
        <v>1088</v>
      </c>
      <c r="F20" s="20">
        <v>295</v>
      </c>
      <c r="G20" s="20">
        <v>69</v>
      </c>
      <c r="H20" s="20">
        <v>12</v>
      </c>
      <c r="I20" s="20">
        <v>4</v>
      </c>
      <c r="J20" s="20">
        <v>4</v>
      </c>
      <c r="K20" s="20">
        <v>3</v>
      </c>
      <c r="L20" s="20">
        <v>1</v>
      </c>
      <c r="M20" s="20">
        <v>3520</v>
      </c>
      <c r="N20" s="20">
        <v>2060</v>
      </c>
      <c r="O20" s="20">
        <v>1092</v>
      </c>
      <c r="P20" s="20">
        <v>298</v>
      </c>
      <c r="Q20" s="20">
        <v>70</v>
      </c>
    </row>
    <row r="21" spans="2:17" ht="20.100000000000001" customHeight="1" thickBot="1" x14ac:dyDescent="0.25">
      <c r="B21" s="4" t="s">
        <v>32</v>
      </c>
      <c r="C21" s="20">
        <v>489</v>
      </c>
      <c r="D21" s="20">
        <v>416</v>
      </c>
      <c r="E21" s="20">
        <v>48</v>
      </c>
      <c r="F21" s="20">
        <v>24</v>
      </c>
      <c r="G21" s="20">
        <v>1</v>
      </c>
      <c r="H21" s="20">
        <v>3</v>
      </c>
      <c r="I21" s="20">
        <v>2</v>
      </c>
      <c r="J21" s="20">
        <v>0</v>
      </c>
      <c r="K21" s="20">
        <v>1</v>
      </c>
      <c r="L21" s="20">
        <v>0</v>
      </c>
      <c r="M21" s="20">
        <v>492</v>
      </c>
      <c r="N21" s="20">
        <v>418</v>
      </c>
      <c r="O21" s="20">
        <v>48</v>
      </c>
      <c r="P21" s="20">
        <v>25</v>
      </c>
      <c r="Q21" s="20">
        <v>1</v>
      </c>
    </row>
    <row r="22" spans="2:17" ht="20.100000000000001" customHeight="1" thickBot="1" x14ac:dyDescent="0.25">
      <c r="B22" s="4" t="s">
        <v>33</v>
      </c>
      <c r="C22" s="20">
        <v>798</v>
      </c>
      <c r="D22" s="20">
        <v>581</v>
      </c>
      <c r="E22" s="20">
        <v>81</v>
      </c>
      <c r="F22" s="20">
        <v>121</v>
      </c>
      <c r="G22" s="20">
        <v>15</v>
      </c>
      <c r="H22" s="20">
        <v>1</v>
      </c>
      <c r="I22" s="20">
        <v>0</v>
      </c>
      <c r="J22" s="20">
        <v>0</v>
      </c>
      <c r="K22" s="20">
        <v>1</v>
      </c>
      <c r="L22" s="20">
        <v>0</v>
      </c>
      <c r="M22" s="20">
        <v>799</v>
      </c>
      <c r="N22" s="20">
        <v>581</v>
      </c>
      <c r="O22" s="20">
        <v>81</v>
      </c>
      <c r="P22" s="20">
        <v>122</v>
      </c>
      <c r="Q22" s="20">
        <v>15</v>
      </c>
    </row>
    <row r="23" spans="2:17" ht="20.100000000000001" customHeight="1" thickBot="1" x14ac:dyDescent="0.25">
      <c r="B23" s="4" t="s">
        <v>34</v>
      </c>
      <c r="C23" s="20">
        <v>1205</v>
      </c>
      <c r="D23" s="20">
        <v>529</v>
      </c>
      <c r="E23" s="20">
        <v>361</v>
      </c>
      <c r="F23" s="20">
        <v>215</v>
      </c>
      <c r="G23" s="20">
        <v>100</v>
      </c>
      <c r="H23" s="20">
        <v>4</v>
      </c>
      <c r="I23" s="20">
        <v>2</v>
      </c>
      <c r="J23" s="20">
        <v>1</v>
      </c>
      <c r="K23" s="20">
        <v>1</v>
      </c>
      <c r="L23" s="20">
        <v>0</v>
      </c>
      <c r="M23" s="20">
        <v>1209</v>
      </c>
      <c r="N23" s="20">
        <v>531</v>
      </c>
      <c r="O23" s="20">
        <v>362</v>
      </c>
      <c r="P23" s="20">
        <v>216</v>
      </c>
      <c r="Q23" s="20">
        <v>100</v>
      </c>
    </row>
    <row r="24" spans="2:17" ht="20.100000000000001" customHeight="1" thickBot="1" x14ac:dyDescent="0.25">
      <c r="B24" s="4" t="s">
        <v>35</v>
      </c>
      <c r="C24" s="20">
        <v>1277</v>
      </c>
      <c r="D24" s="20">
        <v>688</v>
      </c>
      <c r="E24" s="20">
        <v>522</v>
      </c>
      <c r="F24" s="20">
        <v>54</v>
      </c>
      <c r="G24" s="20">
        <v>13</v>
      </c>
      <c r="H24" s="20">
        <v>11</v>
      </c>
      <c r="I24" s="20">
        <v>8</v>
      </c>
      <c r="J24" s="20">
        <v>3</v>
      </c>
      <c r="K24" s="20">
        <v>0</v>
      </c>
      <c r="L24" s="20">
        <v>0</v>
      </c>
      <c r="M24" s="20">
        <v>1288</v>
      </c>
      <c r="N24" s="20">
        <v>696</v>
      </c>
      <c r="O24" s="20">
        <v>525</v>
      </c>
      <c r="P24" s="20">
        <v>54</v>
      </c>
      <c r="Q24" s="20">
        <v>13</v>
      </c>
    </row>
    <row r="25" spans="2:17" ht="20.100000000000001" customHeight="1" thickBot="1" x14ac:dyDescent="0.25">
      <c r="B25" s="4" t="s">
        <v>36</v>
      </c>
      <c r="C25" s="20">
        <v>200</v>
      </c>
      <c r="D25" s="20">
        <v>113</v>
      </c>
      <c r="E25" s="20">
        <v>77</v>
      </c>
      <c r="F25" s="20">
        <v>5</v>
      </c>
      <c r="G25" s="20">
        <v>5</v>
      </c>
      <c r="H25" s="20">
        <v>1</v>
      </c>
      <c r="I25" s="20">
        <v>0</v>
      </c>
      <c r="J25" s="20">
        <v>1</v>
      </c>
      <c r="K25" s="20">
        <v>0</v>
      </c>
      <c r="L25" s="20">
        <v>0</v>
      </c>
      <c r="M25" s="20">
        <v>201</v>
      </c>
      <c r="N25" s="20">
        <v>113</v>
      </c>
      <c r="O25" s="20">
        <v>78</v>
      </c>
      <c r="P25" s="20">
        <v>5</v>
      </c>
      <c r="Q25" s="20">
        <v>5</v>
      </c>
    </row>
    <row r="26" spans="2:17" ht="20.100000000000001" customHeight="1" thickBot="1" x14ac:dyDescent="0.25">
      <c r="B26" s="5" t="s">
        <v>37</v>
      </c>
      <c r="C26" s="20">
        <v>1076</v>
      </c>
      <c r="D26" s="20">
        <v>629</v>
      </c>
      <c r="E26" s="20">
        <v>379</v>
      </c>
      <c r="F26" s="20">
        <v>47</v>
      </c>
      <c r="G26" s="20">
        <v>21</v>
      </c>
      <c r="H26" s="20">
        <v>18</v>
      </c>
      <c r="I26" s="20">
        <v>11</v>
      </c>
      <c r="J26" s="20">
        <v>5</v>
      </c>
      <c r="K26" s="20">
        <v>1</v>
      </c>
      <c r="L26" s="20">
        <v>1</v>
      </c>
      <c r="M26" s="20">
        <v>1094</v>
      </c>
      <c r="N26" s="20">
        <v>640</v>
      </c>
      <c r="O26" s="20">
        <v>384</v>
      </c>
      <c r="P26" s="20">
        <v>48</v>
      </c>
      <c r="Q26" s="20">
        <v>22</v>
      </c>
    </row>
    <row r="27" spans="2:17" ht="20.100000000000001" customHeight="1" thickBot="1" x14ac:dyDescent="0.25">
      <c r="B27" s="6" t="s">
        <v>38</v>
      </c>
      <c r="C27" s="21">
        <v>148</v>
      </c>
      <c r="D27" s="21">
        <v>92</v>
      </c>
      <c r="E27" s="21">
        <v>54</v>
      </c>
      <c r="F27" s="21">
        <v>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148</v>
      </c>
      <c r="N27" s="21">
        <v>92</v>
      </c>
      <c r="O27" s="21">
        <v>54</v>
      </c>
      <c r="P27" s="21">
        <v>2</v>
      </c>
      <c r="Q27" s="21">
        <v>0</v>
      </c>
    </row>
    <row r="28" spans="2:17" ht="20.100000000000001" customHeight="1" thickBot="1" x14ac:dyDescent="0.25">
      <c r="B28" s="7" t="s">
        <v>39</v>
      </c>
      <c r="C28" s="9">
        <f>SUM(C11:C27)</f>
        <v>21626</v>
      </c>
      <c r="D28" s="9">
        <f t="shared" ref="D28:Q28" si="0">SUM(D11:D27)</f>
        <v>13596</v>
      </c>
      <c r="E28" s="9">
        <f t="shared" si="0"/>
        <v>5374</v>
      </c>
      <c r="F28" s="9">
        <f t="shared" si="0"/>
        <v>2204</v>
      </c>
      <c r="G28" s="9">
        <f t="shared" si="0"/>
        <v>452</v>
      </c>
      <c r="H28" s="9">
        <f t="shared" si="0"/>
        <v>92</v>
      </c>
      <c r="I28" s="9">
        <f t="shared" si="0"/>
        <v>53</v>
      </c>
      <c r="J28" s="9">
        <f t="shared" si="0"/>
        <v>16</v>
      </c>
      <c r="K28" s="9">
        <f t="shared" si="0"/>
        <v>19</v>
      </c>
      <c r="L28" s="9">
        <f t="shared" si="0"/>
        <v>4</v>
      </c>
      <c r="M28" s="9">
        <f t="shared" si="0"/>
        <v>21718</v>
      </c>
      <c r="N28" s="9">
        <f t="shared" si="0"/>
        <v>13649</v>
      </c>
      <c r="O28" s="9">
        <f t="shared" si="0"/>
        <v>5390</v>
      </c>
      <c r="P28" s="9">
        <f t="shared" si="0"/>
        <v>2223</v>
      </c>
      <c r="Q28" s="9">
        <f t="shared" si="0"/>
        <v>456</v>
      </c>
    </row>
    <row r="29" spans="2:17" x14ac:dyDescent="0.2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41"/>
      <c r="C9" s="26" t="s">
        <v>172</v>
      </c>
      <c r="D9" s="26" t="s">
        <v>173</v>
      </c>
      <c r="E9" s="43" t="s">
        <v>174</v>
      </c>
    </row>
    <row r="10" spans="2:5" ht="20.100000000000001" customHeight="1" thickBot="1" x14ac:dyDescent="0.25">
      <c r="B10" s="3" t="s">
        <v>22</v>
      </c>
      <c r="C10" s="34">
        <f>('Personas Enjuiciadas'!D11+'Personas Enjuiciadas'!E11+'Personas Enjuiciadas'!I11+'Personas Enjuiciadas'!J11)/'Personas Enjuiciadas'!M11</f>
        <v>0.84824984280025151</v>
      </c>
      <c r="D10" s="34">
        <f>('Personas Enjuiciadas'!D11+'Personas Enjuiciadas'!I11)/('Personas Enjuiciadas'!N11+'Personas Enjuiciadas'!P11)</f>
        <v>0.83273565573770492</v>
      </c>
      <c r="E10" s="34">
        <f>('Personas Enjuiciadas'!E11+'Personas Enjuiciadas'!J11)/('Personas Enjuiciadas'!O11+'Personas Enjuiciadas'!Q11)</f>
        <v>0.91810841983852365</v>
      </c>
    </row>
    <row r="11" spans="2:5" ht="20.100000000000001" customHeight="1" thickBot="1" x14ac:dyDescent="0.25">
      <c r="B11" s="4" t="s">
        <v>23</v>
      </c>
      <c r="C11" s="32">
        <f>('Personas Enjuiciadas'!D12+'Personas Enjuiciadas'!E12+'Personas Enjuiciadas'!I12+'Personas Enjuiciadas'!J12)/'Personas Enjuiciadas'!M12</f>
        <v>0.90294627383015602</v>
      </c>
      <c r="D11" s="32">
        <f>('Personas Enjuiciadas'!D12+'Personas Enjuiciadas'!I12)/('Personas Enjuiciadas'!N12+'Personas Enjuiciadas'!P12)</f>
        <v>0.89847715736040612</v>
      </c>
      <c r="E11" s="32">
        <f>('Personas Enjuiciadas'!E12+'Personas Enjuiciadas'!J12)/('Personas Enjuiciadas'!O12+'Personas Enjuiciadas'!Q12)</f>
        <v>0.91256830601092898</v>
      </c>
    </row>
    <row r="12" spans="2:5" ht="20.100000000000001" customHeight="1" thickBot="1" x14ac:dyDescent="0.25">
      <c r="B12" s="4" t="s">
        <v>24</v>
      </c>
      <c r="C12" s="32">
        <f>('Personas Enjuiciadas'!D13+'Personas Enjuiciadas'!E13+'Personas Enjuiciadas'!I13+'Personas Enjuiciadas'!J13)/'Personas Enjuiciadas'!M13</f>
        <v>0.88981288981288986</v>
      </c>
      <c r="D12" s="32">
        <f>('Personas Enjuiciadas'!D13+'Personas Enjuiciadas'!I13)/('Personas Enjuiciadas'!N13+'Personas Enjuiciadas'!P13)</f>
        <v>0.88161209068010071</v>
      </c>
      <c r="E12" s="32">
        <f>('Personas Enjuiciadas'!E13+'Personas Enjuiciadas'!J13)/('Personas Enjuiciadas'!O13+'Personas Enjuiciadas'!Q13)</f>
        <v>0.9285714285714286</v>
      </c>
    </row>
    <row r="13" spans="2:5" ht="20.100000000000001" customHeight="1" thickBot="1" x14ac:dyDescent="0.25">
      <c r="B13" s="4" t="s">
        <v>25</v>
      </c>
      <c r="C13" s="32">
        <f>('Personas Enjuiciadas'!D14+'Personas Enjuiciadas'!E14+'Personas Enjuiciadas'!I14+'Personas Enjuiciadas'!J14)/'Personas Enjuiciadas'!M14</f>
        <v>0.94472876151484131</v>
      </c>
      <c r="D13" s="32">
        <f>('Personas Enjuiciadas'!D14+'Personas Enjuiciadas'!I14)/('Personas Enjuiciadas'!N14+'Personas Enjuiciadas'!P14)</f>
        <v>0.94027303754266212</v>
      </c>
      <c r="E13" s="32">
        <f>('Personas Enjuiciadas'!E14+'Personas Enjuiciadas'!J14)/('Personas Enjuiciadas'!O14+'Personas Enjuiciadas'!Q14)</f>
        <v>0.95140664961636834</v>
      </c>
    </row>
    <row r="14" spans="2:5" ht="20.100000000000001" customHeight="1" thickBot="1" x14ac:dyDescent="0.25">
      <c r="B14" s="4" t="s">
        <v>26</v>
      </c>
      <c r="C14" s="32">
        <f>('Personas Enjuiciadas'!D15+'Personas Enjuiciadas'!E15+'Personas Enjuiciadas'!I15+'Personas Enjuiciadas'!J15)/'Personas Enjuiciadas'!M15</f>
        <v>0.90316503391107761</v>
      </c>
      <c r="D14" s="32">
        <f>('Personas Enjuiciadas'!D15+'Personas Enjuiciadas'!I15)/('Personas Enjuiciadas'!N15+'Personas Enjuiciadas'!P15)</f>
        <v>0.89221556886227549</v>
      </c>
      <c r="E14" s="32">
        <f>('Personas Enjuiciadas'!E15+'Personas Enjuiciadas'!J15)/('Personas Enjuiciadas'!O15+'Personas Enjuiciadas'!Q15)</f>
        <v>0.95238095238095233</v>
      </c>
    </row>
    <row r="15" spans="2:5" ht="20.100000000000001" customHeight="1" thickBot="1" x14ac:dyDescent="0.25">
      <c r="B15" s="4" t="s">
        <v>27</v>
      </c>
      <c r="C15" s="32">
        <f>('Personas Enjuiciadas'!D16+'Personas Enjuiciadas'!E16+'Personas Enjuiciadas'!I16+'Personas Enjuiciadas'!J16)/'Personas Enjuiciadas'!M16</f>
        <v>0.85603112840466922</v>
      </c>
      <c r="D15" s="32">
        <f>('Personas Enjuiciadas'!D16+'Personas Enjuiciadas'!I16)/('Personas Enjuiciadas'!N16+'Personas Enjuiciadas'!P16)</f>
        <v>0.84134615384615385</v>
      </c>
      <c r="E15" s="32">
        <f>('Personas Enjuiciadas'!E16+'Personas Enjuiciadas'!J16)/('Personas Enjuiciadas'!O16+'Personas Enjuiciadas'!Q16)</f>
        <v>0.91836734693877553</v>
      </c>
    </row>
    <row r="16" spans="2:5" ht="20.100000000000001" customHeight="1" thickBot="1" x14ac:dyDescent="0.25">
      <c r="B16" s="4" t="s">
        <v>28</v>
      </c>
      <c r="C16" s="32">
        <f>('Personas Enjuiciadas'!D17+'Personas Enjuiciadas'!E17+'Personas Enjuiciadas'!I17+'Personas Enjuiciadas'!J17)/'Personas Enjuiciadas'!M17</f>
        <v>0.80721003134796243</v>
      </c>
      <c r="D16" s="32">
        <f>('Personas Enjuiciadas'!D17+'Personas Enjuiciadas'!I17)/('Personas Enjuiciadas'!N17+'Personas Enjuiciadas'!P17)</f>
        <v>0.77220077220077221</v>
      </c>
      <c r="E16" s="32">
        <f>('Personas Enjuiciadas'!E17+'Personas Enjuiciadas'!J17)/('Personas Enjuiciadas'!O17+'Personas Enjuiciadas'!Q17)</f>
        <v>0.95833333333333337</v>
      </c>
    </row>
    <row r="17" spans="2:5" ht="20.100000000000001" customHeight="1" thickBot="1" x14ac:dyDescent="0.25">
      <c r="B17" s="4" t="s">
        <v>29</v>
      </c>
      <c r="C17" s="32">
        <f>('Personas Enjuiciadas'!D18+'Personas Enjuiciadas'!E18+'Personas Enjuiciadas'!I18+'Personas Enjuiciadas'!J18)/'Personas Enjuiciadas'!M18</f>
        <v>0.88157894736842102</v>
      </c>
      <c r="D17" s="32">
        <f>('Personas Enjuiciadas'!D18+'Personas Enjuiciadas'!I18)/('Personas Enjuiciadas'!N18+'Personas Enjuiciadas'!P18)</f>
        <v>0.86103151862464178</v>
      </c>
      <c r="E17" s="32">
        <f>('Personas Enjuiciadas'!E18+'Personas Enjuiciadas'!J18)/('Personas Enjuiciadas'!O18+'Personas Enjuiciadas'!Q18)</f>
        <v>0.94859813084112155</v>
      </c>
    </row>
    <row r="18" spans="2:5" ht="20.100000000000001" customHeight="1" thickBot="1" x14ac:dyDescent="0.25">
      <c r="B18" s="4" t="s">
        <v>30</v>
      </c>
      <c r="C18" s="32">
        <f>('Personas Enjuiciadas'!D19+'Personas Enjuiciadas'!E19+'Personas Enjuiciadas'!I19+'Personas Enjuiciadas'!J19)/'Personas Enjuiciadas'!M19</f>
        <v>0.84058823529411764</v>
      </c>
      <c r="D18" s="32">
        <f>('Personas Enjuiciadas'!D19+'Personas Enjuiciadas'!I19)/('Personas Enjuiciadas'!N19+'Personas Enjuiciadas'!P19)</f>
        <v>0.82100456621004569</v>
      </c>
      <c r="E18" s="32">
        <f>('Personas Enjuiciadas'!E19+'Personas Enjuiciadas'!J19)/('Personas Enjuiciadas'!O19+'Personas Enjuiciadas'!Q19)</f>
        <v>0.87603305785123964</v>
      </c>
    </row>
    <row r="19" spans="2:5" ht="20.100000000000001" customHeight="1" thickBot="1" x14ac:dyDescent="0.25">
      <c r="B19" s="4" t="s">
        <v>31</v>
      </c>
      <c r="C19" s="32">
        <f>('Personas Enjuiciadas'!D20+'Personas Enjuiciadas'!E20+'Personas Enjuiciadas'!I20+'Personas Enjuiciadas'!J20)/'Personas Enjuiciadas'!M20</f>
        <v>0.8954545454545455</v>
      </c>
      <c r="D19" s="32">
        <f>('Personas Enjuiciadas'!D20+'Personas Enjuiciadas'!I20)/('Personas Enjuiciadas'!N20+'Personas Enjuiciadas'!P20)</f>
        <v>0.87362171331636984</v>
      </c>
      <c r="E19" s="32">
        <f>('Personas Enjuiciadas'!E20+'Personas Enjuiciadas'!J20)/('Personas Enjuiciadas'!O20+'Personas Enjuiciadas'!Q20)</f>
        <v>0.93975903614457834</v>
      </c>
    </row>
    <row r="20" spans="2:5" ht="20.100000000000001" customHeight="1" thickBot="1" x14ac:dyDescent="0.25">
      <c r="B20" s="4" t="s">
        <v>32</v>
      </c>
      <c r="C20" s="32">
        <f>('Personas Enjuiciadas'!D21+'Personas Enjuiciadas'!E21+'Personas Enjuiciadas'!I21+'Personas Enjuiciadas'!J21)/'Personas Enjuiciadas'!M21</f>
        <v>0.94715447154471544</v>
      </c>
      <c r="D20" s="32">
        <f>('Personas Enjuiciadas'!D21+'Personas Enjuiciadas'!I21)/('Personas Enjuiciadas'!N21+'Personas Enjuiciadas'!P21)</f>
        <v>0.94356659142212185</v>
      </c>
      <c r="E20" s="32">
        <f>('Personas Enjuiciadas'!E21+'Personas Enjuiciadas'!J21)/('Personas Enjuiciadas'!O21+'Personas Enjuiciadas'!Q21)</f>
        <v>0.97959183673469385</v>
      </c>
    </row>
    <row r="21" spans="2:5" ht="20.100000000000001" customHeight="1" thickBot="1" x14ac:dyDescent="0.25">
      <c r="B21" s="4" t="s">
        <v>33</v>
      </c>
      <c r="C21" s="32">
        <f>('Personas Enjuiciadas'!D22+'Personas Enjuiciadas'!E22+'Personas Enjuiciadas'!I22+'Personas Enjuiciadas'!J22)/'Personas Enjuiciadas'!M22</f>
        <v>0.82853566958698377</v>
      </c>
      <c r="D21" s="32">
        <f>('Personas Enjuiciadas'!D22+'Personas Enjuiciadas'!I22)/('Personas Enjuiciadas'!N22+'Personas Enjuiciadas'!P22)</f>
        <v>0.82645803698435283</v>
      </c>
      <c r="E21" s="32">
        <f>('Personas Enjuiciadas'!E22+'Personas Enjuiciadas'!J22)/('Personas Enjuiciadas'!O22+'Personas Enjuiciadas'!Q22)</f>
        <v>0.84375</v>
      </c>
    </row>
    <row r="22" spans="2:5" ht="20.100000000000001" customHeight="1" thickBot="1" x14ac:dyDescent="0.25">
      <c r="B22" s="4" t="s">
        <v>34</v>
      </c>
      <c r="C22" s="32">
        <f>('Personas Enjuiciadas'!D23+'Personas Enjuiciadas'!E23+'Personas Enjuiciadas'!I23+'Personas Enjuiciadas'!J23)/'Personas Enjuiciadas'!M23</f>
        <v>0.73862696443341602</v>
      </c>
      <c r="D22" s="32">
        <f>('Personas Enjuiciadas'!D23+'Personas Enjuiciadas'!I23)/('Personas Enjuiciadas'!N23+'Personas Enjuiciadas'!P23)</f>
        <v>0.71084337349397586</v>
      </c>
      <c r="E22" s="32">
        <f>('Personas Enjuiciadas'!E23+'Personas Enjuiciadas'!J23)/('Personas Enjuiciadas'!O23+'Personas Enjuiciadas'!Q23)</f>
        <v>0.78354978354978355</v>
      </c>
    </row>
    <row r="23" spans="2:5" ht="20.100000000000001" customHeight="1" thickBot="1" x14ac:dyDescent="0.25">
      <c r="B23" s="4" t="s">
        <v>35</v>
      </c>
      <c r="C23" s="32">
        <f>('Personas Enjuiciadas'!D24+'Personas Enjuiciadas'!E24+'Personas Enjuiciadas'!I24+'Personas Enjuiciadas'!J24)/'Personas Enjuiciadas'!M24</f>
        <v>0.94798136645962738</v>
      </c>
      <c r="D23" s="32">
        <f>('Personas Enjuiciadas'!D24+'Personas Enjuiciadas'!I24)/('Personas Enjuiciadas'!N24+'Personas Enjuiciadas'!P24)</f>
        <v>0.92800000000000005</v>
      </c>
      <c r="E23" s="32">
        <f>('Personas Enjuiciadas'!E24+'Personas Enjuiciadas'!J24)/('Personas Enjuiciadas'!O24+'Personas Enjuiciadas'!Q24)</f>
        <v>0.97583643122676578</v>
      </c>
    </row>
    <row r="24" spans="2:5" ht="20.100000000000001" customHeight="1" thickBot="1" x14ac:dyDescent="0.25">
      <c r="B24" s="4" t="s">
        <v>36</v>
      </c>
      <c r="C24" s="32">
        <f>('Personas Enjuiciadas'!D25+'Personas Enjuiciadas'!E25+'Personas Enjuiciadas'!I25+'Personas Enjuiciadas'!J25)/'Personas Enjuiciadas'!M25</f>
        <v>0.95024875621890548</v>
      </c>
      <c r="D24" s="32">
        <f>('Personas Enjuiciadas'!D25+'Personas Enjuiciadas'!I25)/('Personas Enjuiciadas'!N25+'Personas Enjuiciadas'!P25)</f>
        <v>0.9576271186440678</v>
      </c>
      <c r="E24" s="32">
        <f>('Personas Enjuiciadas'!E25+'Personas Enjuiciadas'!J25)/('Personas Enjuiciadas'!O25+'Personas Enjuiciadas'!Q25)</f>
        <v>0.93975903614457834</v>
      </c>
    </row>
    <row r="25" spans="2:5" ht="20.100000000000001" customHeight="1" thickBot="1" x14ac:dyDescent="0.25">
      <c r="B25" s="5" t="s">
        <v>37</v>
      </c>
      <c r="C25" s="32">
        <f>('Personas Enjuiciadas'!D26+'Personas Enjuiciadas'!E26+'Personas Enjuiciadas'!I26+'Personas Enjuiciadas'!J26)/'Personas Enjuiciadas'!M26</f>
        <v>0.93601462522851919</v>
      </c>
      <c r="D25" s="32">
        <f>('Personas Enjuiciadas'!D26+'Personas Enjuiciadas'!I26)/('Personas Enjuiciadas'!N26+'Personas Enjuiciadas'!P26)</f>
        <v>0.93023255813953487</v>
      </c>
      <c r="E25" s="32">
        <f>('Personas Enjuiciadas'!E26+'Personas Enjuiciadas'!J26)/('Personas Enjuiciadas'!O26+'Personas Enjuiciadas'!Q26)</f>
        <v>0.94581280788177335</v>
      </c>
    </row>
    <row r="26" spans="2:5" ht="20.100000000000001" customHeight="1" thickBot="1" x14ac:dyDescent="0.25">
      <c r="B26" s="6" t="s">
        <v>38</v>
      </c>
      <c r="C26" s="33">
        <f>('Personas Enjuiciadas'!D27+'Personas Enjuiciadas'!E27+'Personas Enjuiciadas'!I27+'Personas Enjuiciadas'!J27)/'Personas Enjuiciadas'!M27</f>
        <v>0.98648648648648651</v>
      </c>
      <c r="D26" s="33">
        <f>('Personas Enjuiciadas'!D27+'Personas Enjuiciadas'!I27)/('Personas Enjuiciadas'!N27+'Personas Enjuiciadas'!P27)</f>
        <v>0.97872340425531912</v>
      </c>
      <c r="E26" s="33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9">
        <f>('Personas Enjuiciadas'!D28+'Personas Enjuiciadas'!E28+'Personas Enjuiciadas'!I28+'Personas Enjuiciadas'!J28)/'Personas Enjuiciadas'!M28</f>
        <v>0.87664610000920895</v>
      </c>
      <c r="D27" s="29">
        <f>('Personas Enjuiciadas'!D28+'Personas Enjuiciadas'!I28)/('Personas Enjuiciadas'!N28+'Personas Enjuiciadas'!P28)</f>
        <v>0.85994203629032262</v>
      </c>
      <c r="E27" s="29">
        <f>('Personas Enjuiciadas'!E28+'Personas Enjuiciadas'!J28)/('Personas Enjuiciadas'!O28+'Personas Enjuiciadas'!Q28)</f>
        <v>0.92199794731440299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1" width="16" customWidth="1"/>
    <col min="19" max="19" width="12.125" customWidth="1"/>
  </cols>
  <sheetData>
    <row r="9" spans="2:11" ht="41.25" customHeight="1" x14ac:dyDescent="0.2">
      <c r="B9" s="10"/>
      <c r="C9" s="84" t="s">
        <v>167</v>
      </c>
      <c r="D9" s="85"/>
      <c r="E9" s="85"/>
      <c r="F9" s="85"/>
      <c r="G9" s="86"/>
      <c r="H9" s="84" t="s">
        <v>175</v>
      </c>
      <c r="I9" s="85"/>
      <c r="J9" s="85"/>
      <c r="K9" s="85"/>
    </row>
    <row r="10" spans="2:11" ht="41.25" customHeight="1" thickBot="1" x14ac:dyDescent="0.25">
      <c r="B10" s="41"/>
      <c r="C10" s="38" t="s">
        <v>176</v>
      </c>
      <c r="D10" s="38" t="s">
        <v>177</v>
      </c>
      <c r="E10" s="38" t="s">
        <v>178</v>
      </c>
      <c r="F10" s="38" t="s">
        <v>179</v>
      </c>
      <c r="G10" s="38" t="s">
        <v>53</v>
      </c>
      <c r="H10" s="38" t="s">
        <v>176</v>
      </c>
      <c r="I10" s="38" t="s">
        <v>177</v>
      </c>
      <c r="J10" s="38" t="s">
        <v>178</v>
      </c>
      <c r="K10" s="38" t="s">
        <v>179</v>
      </c>
    </row>
    <row r="11" spans="2:11" ht="20.100000000000001" customHeight="1" thickBot="1" x14ac:dyDescent="0.25">
      <c r="B11" s="3" t="s">
        <v>22</v>
      </c>
      <c r="C11" s="19">
        <v>1458</v>
      </c>
      <c r="D11" s="19">
        <v>947</v>
      </c>
      <c r="E11" s="19">
        <v>2824</v>
      </c>
      <c r="F11" s="19">
        <v>3251</v>
      </c>
      <c r="G11" s="19">
        <v>8480</v>
      </c>
      <c r="H11" s="42">
        <f>+C11/G11</f>
        <v>0.17193396226415095</v>
      </c>
      <c r="I11" s="42">
        <f>+D11/G11</f>
        <v>0.11167452830188679</v>
      </c>
      <c r="J11" s="42">
        <f>+E11/G11</f>
        <v>0.33301886792452828</v>
      </c>
      <c r="K11" s="42">
        <f>+F11/G11</f>
        <v>0.38337264150943395</v>
      </c>
    </row>
    <row r="12" spans="2:11" ht="20.100000000000001" customHeight="1" thickBot="1" x14ac:dyDescent="0.25">
      <c r="B12" s="4" t="s">
        <v>23</v>
      </c>
      <c r="C12" s="20">
        <v>214</v>
      </c>
      <c r="D12" s="20">
        <v>143</v>
      </c>
      <c r="E12" s="20">
        <v>360</v>
      </c>
      <c r="F12" s="20">
        <v>297</v>
      </c>
      <c r="G12" s="20">
        <v>1014</v>
      </c>
      <c r="H12" s="30">
        <f t="shared" ref="H12:H28" si="0">+C12/G12</f>
        <v>0.21104536489151873</v>
      </c>
      <c r="I12" s="30">
        <f t="shared" ref="I12:I28" si="1">+D12/G12</f>
        <v>0.14102564102564102</v>
      </c>
      <c r="J12" s="30">
        <f t="shared" ref="J12:J28" si="2">+E12/G12</f>
        <v>0.35502958579881655</v>
      </c>
      <c r="K12" s="30">
        <f t="shared" ref="K12:K28" si="3">+F12/G12</f>
        <v>0.29289940828402367</v>
      </c>
    </row>
    <row r="13" spans="2:11" ht="20.100000000000001" customHeight="1" thickBot="1" x14ac:dyDescent="0.25">
      <c r="B13" s="4" t="s">
        <v>24</v>
      </c>
      <c r="C13" s="20">
        <v>239</v>
      </c>
      <c r="D13" s="20">
        <v>122</v>
      </c>
      <c r="E13" s="20">
        <v>290</v>
      </c>
      <c r="F13" s="20">
        <v>245</v>
      </c>
      <c r="G13" s="20">
        <v>896</v>
      </c>
      <c r="H13" s="30">
        <f t="shared" si="0"/>
        <v>0.26674107142857145</v>
      </c>
      <c r="I13" s="30">
        <f t="shared" si="1"/>
        <v>0.13616071428571427</v>
      </c>
      <c r="J13" s="30">
        <f t="shared" si="2"/>
        <v>0.3236607142857143</v>
      </c>
      <c r="K13" s="30">
        <f t="shared" si="3"/>
        <v>0.2734375</v>
      </c>
    </row>
    <row r="14" spans="2:11" ht="20.100000000000001" customHeight="1" thickBot="1" x14ac:dyDescent="0.25">
      <c r="B14" s="4" t="s">
        <v>25</v>
      </c>
      <c r="C14" s="20">
        <v>227</v>
      </c>
      <c r="D14" s="20">
        <v>166</v>
      </c>
      <c r="E14" s="20">
        <v>338</v>
      </c>
      <c r="F14" s="20">
        <v>537</v>
      </c>
      <c r="G14" s="20">
        <v>1268</v>
      </c>
      <c r="H14" s="30">
        <f t="shared" si="0"/>
        <v>0.17902208201892744</v>
      </c>
      <c r="I14" s="30">
        <f t="shared" si="1"/>
        <v>0.1309148264984227</v>
      </c>
      <c r="J14" s="30">
        <f t="shared" si="2"/>
        <v>0.2665615141955836</v>
      </c>
      <c r="K14" s="30">
        <f t="shared" si="3"/>
        <v>0.42350157728706622</v>
      </c>
    </row>
    <row r="15" spans="2:11" ht="20.100000000000001" customHeight="1" thickBot="1" x14ac:dyDescent="0.25">
      <c r="B15" s="4" t="s">
        <v>26</v>
      </c>
      <c r="C15" s="20">
        <v>423</v>
      </c>
      <c r="D15" s="20">
        <v>199</v>
      </c>
      <c r="E15" s="20">
        <v>759</v>
      </c>
      <c r="F15" s="20">
        <v>1086</v>
      </c>
      <c r="G15" s="20">
        <v>2467</v>
      </c>
      <c r="H15" s="30">
        <f t="shared" si="0"/>
        <v>0.17146331576813945</v>
      </c>
      <c r="I15" s="30">
        <f t="shared" si="1"/>
        <v>8.0664775030401301E-2</v>
      </c>
      <c r="J15" s="30">
        <f t="shared" si="2"/>
        <v>0.30766112687474667</v>
      </c>
      <c r="K15" s="30">
        <f t="shared" si="3"/>
        <v>0.44021078232671262</v>
      </c>
    </row>
    <row r="16" spans="2:11" ht="20.100000000000001" customHeight="1" thickBot="1" x14ac:dyDescent="0.25">
      <c r="B16" s="4" t="s">
        <v>27</v>
      </c>
      <c r="C16" s="20">
        <v>53</v>
      </c>
      <c r="D16" s="20">
        <v>31</v>
      </c>
      <c r="E16" s="20">
        <v>98</v>
      </c>
      <c r="F16" s="20">
        <v>97</v>
      </c>
      <c r="G16" s="20">
        <v>279</v>
      </c>
      <c r="H16" s="30">
        <f t="shared" si="0"/>
        <v>0.18996415770609318</v>
      </c>
      <c r="I16" s="30">
        <f t="shared" si="1"/>
        <v>0.1111111111111111</v>
      </c>
      <c r="J16" s="30">
        <f t="shared" si="2"/>
        <v>0.35125448028673834</v>
      </c>
      <c r="K16" s="30">
        <f t="shared" si="3"/>
        <v>0.34767025089605735</v>
      </c>
    </row>
    <row r="17" spans="2:11" ht="20.100000000000001" customHeight="1" thickBot="1" x14ac:dyDescent="0.25">
      <c r="B17" s="4" t="s">
        <v>28</v>
      </c>
      <c r="C17" s="20">
        <v>288</v>
      </c>
      <c r="D17" s="20">
        <v>171</v>
      </c>
      <c r="E17" s="20">
        <v>499</v>
      </c>
      <c r="F17" s="20">
        <v>572</v>
      </c>
      <c r="G17" s="20">
        <v>1530</v>
      </c>
      <c r="H17" s="30">
        <f t="shared" si="0"/>
        <v>0.18823529411764706</v>
      </c>
      <c r="I17" s="30">
        <f t="shared" si="1"/>
        <v>0.11176470588235295</v>
      </c>
      <c r="J17" s="30">
        <f t="shared" si="2"/>
        <v>0.32614379084967321</v>
      </c>
      <c r="K17" s="30">
        <f t="shared" si="3"/>
        <v>0.3738562091503268</v>
      </c>
    </row>
    <row r="18" spans="2:11" ht="20.100000000000001" customHeight="1" thickBot="1" x14ac:dyDescent="0.25">
      <c r="B18" s="4" t="s">
        <v>29</v>
      </c>
      <c r="C18" s="20">
        <v>438</v>
      </c>
      <c r="D18" s="20">
        <v>217</v>
      </c>
      <c r="E18" s="20">
        <v>610</v>
      </c>
      <c r="F18" s="20">
        <v>620</v>
      </c>
      <c r="G18" s="20">
        <v>1885</v>
      </c>
      <c r="H18" s="30">
        <f t="shared" si="0"/>
        <v>0.23236074270557031</v>
      </c>
      <c r="I18" s="30">
        <f t="shared" si="1"/>
        <v>0.11511936339522547</v>
      </c>
      <c r="J18" s="30">
        <f t="shared" si="2"/>
        <v>0.32360742705570295</v>
      </c>
      <c r="K18" s="30">
        <f t="shared" si="3"/>
        <v>0.32891246684350134</v>
      </c>
    </row>
    <row r="19" spans="2:11" ht="20.100000000000001" customHeight="1" thickBot="1" x14ac:dyDescent="0.25">
      <c r="B19" s="4" t="s">
        <v>30</v>
      </c>
      <c r="C19" s="20">
        <v>1131</v>
      </c>
      <c r="D19" s="20">
        <v>646</v>
      </c>
      <c r="E19" s="20">
        <v>1847</v>
      </c>
      <c r="F19" s="20">
        <v>1926</v>
      </c>
      <c r="G19" s="20">
        <v>5550</v>
      </c>
      <c r="H19" s="30">
        <f t="shared" si="0"/>
        <v>0.20378378378378378</v>
      </c>
      <c r="I19" s="30">
        <f t="shared" si="1"/>
        <v>0.1163963963963964</v>
      </c>
      <c r="J19" s="30">
        <f t="shared" si="2"/>
        <v>0.33279279279279278</v>
      </c>
      <c r="K19" s="30">
        <f t="shared" si="3"/>
        <v>0.34702702702702704</v>
      </c>
    </row>
    <row r="20" spans="2:11" ht="20.100000000000001" customHeight="1" thickBot="1" x14ac:dyDescent="0.25">
      <c r="B20" s="4" t="s">
        <v>31</v>
      </c>
      <c r="C20" s="20">
        <v>992</v>
      </c>
      <c r="D20" s="20">
        <v>603</v>
      </c>
      <c r="E20" s="20">
        <v>1886</v>
      </c>
      <c r="F20" s="20">
        <v>2083</v>
      </c>
      <c r="G20" s="20">
        <v>5564</v>
      </c>
      <c r="H20" s="30">
        <f t="shared" si="0"/>
        <v>0.17828900071890727</v>
      </c>
      <c r="I20" s="30">
        <f t="shared" si="1"/>
        <v>0.10837526959022287</v>
      </c>
      <c r="J20" s="30">
        <f t="shared" si="2"/>
        <v>0.33896477354421278</v>
      </c>
      <c r="K20" s="30">
        <f t="shared" si="3"/>
        <v>0.37437095614665711</v>
      </c>
    </row>
    <row r="21" spans="2:11" ht="20.100000000000001" customHeight="1" thickBot="1" x14ac:dyDescent="0.25">
      <c r="B21" s="4" t="s">
        <v>32</v>
      </c>
      <c r="C21" s="20">
        <v>194</v>
      </c>
      <c r="D21" s="20">
        <v>87</v>
      </c>
      <c r="E21" s="20">
        <v>252</v>
      </c>
      <c r="F21" s="20">
        <v>315</v>
      </c>
      <c r="G21" s="20">
        <v>848</v>
      </c>
      <c r="H21" s="30">
        <f t="shared" si="0"/>
        <v>0.22877358490566038</v>
      </c>
      <c r="I21" s="30">
        <f t="shared" si="1"/>
        <v>0.10259433962264151</v>
      </c>
      <c r="J21" s="30">
        <f t="shared" si="2"/>
        <v>0.29716981132075471</v>
      </c>
      <c r="K21" s="30">
        <f t="shared" si="3"/>
        <v>0.37146226415094341</v>
      </c>
    </row>
    <row r="22" spans="2:11" ht="20.100000000000001" customHeight="1" thickBot="1" x14ac:dyDescent="0.25">
      <c r="B22" s="4" t="s">
        <v>33</v>
      </c>
      <c r="C22" s="20">
        <v>406</v>
      </c>
      <c r="D22" s="20">
        <v>301</v>
      </c>
      <c r="E22" s="20">
        <v>595</v>
      </c>
      <c r="F22" s="20">
        <v>720</v>
      </c>
      <c r="G22" s="20">
        <v>2022</v>
      </c>
      <c r="H22" s="30">
        <f t="shared" si="0"/>
        <v>0.20079129574678536</v>
      </c>
      <c r="I22" s="30">
        <f t="shared" si="1"/>
        <v>0.14886251236399603</v>
      </c>
      <c r="J22" s="30">
        <f t="shared" si="2"/>
        <v>0.29426310583580612</v>
      </c>
      <c r="K22" s="30">
        <f t="shared" si="3"/>
        <v>0.35608308605341249</v>
      </c>
    </row>
    <row r="23" spans="2:11" ht="20.100000000000001" customHeight="1" thickBot="1" x14ac:dyDescent="0.25">
      <c r="B23" s="4" t="s">
        <v>34</v>
      </c>
      <c r="C23" s="20">
        <v>974</v>
      </c>
      <c r="D23" s="20">
        <v>526</v>
      </c>
      <c r="E23" s="20">
        <v>2223</v>
      </c>
      <c r="F23" s="20">
        <v>2150</v>
      </c>
      <c r="G23" s="20">
        <v>5873</v>
      </c>
      <c r="H23" s="30">
        <f t="shared" si="0"/>
        <v>0.16584369146943639</v>
      </c>
      <c r="I23" s="30">
        <f t="shared" si="1"/>
        <v>8.9562404222714109E-2</v>
      </c>
      <c r="J23" s="30">
        <f t="shared" si="2"/>
        <v>0.37851183381576708</v>
      </c>
      <c r="K23" s="30">
        <f t="shared" si="3"/>
        <v>0.36608207049208241</v>
      </c>
    </row>
    <row r="24" spans="2:11" ht="20.100000000000001" customHeight="1" thickBot="1" x14ac:dyDescent="0.25">
      <c r="B24" s="4" t="s">
        <v>35</v>
      </c>
      <c r="C24" s="20">
        <v>277</v>
      </c>
      <c r="D24" s="20">
        <v>198</v>
      </c>
      <c r="E24" s="20">
        <v>538</v>
      </c>
      <c r="F24" s="20">
        <v>576</v>
      </c>
      <c r="G24" s="20">
        <v>1589</v>
      </c>
      <c r="H24" s="30">
        <f t="shared" si="0"/>
        <v>0.17432347388294525</v>
      </c>
      <c r="I24" s="30">
        <f t="shared" si="1"/>
        <v>0.12460667086217747</v>
      </c>
      <c r="J24" s="30">
        <f t="shared" si="2"/>
        <v>0.33857772183763374</v>
      </c>
      <c r="K24" s="30">
        <f t="shared" si="3"/>
        <v>0.36249213341724357</v>
      </c>
    </row>
    <row r="25" spans="2:11" ht="20.100000000000001" customHeight="1" thickBot="1" x14ac:dyDescent="0.25">
      <c r="B25" s="4" t="s">
        <v>36</v>
      </c>
      <c r="C25" s="20">
        <v>54</v>
      </c>
      <c r="D25" s="20">
        <v>16</v>
      </c>
      <c r="E25" s="20">
        <v>153</v>
      </c>
      <c r="F25" s="20">
        <v>170</v>
      </c>
      <c r="G25" s="20">
        <v>393</v>
      </c>
      <c r="H25" s="30">
        <f t="shared" si="0"/>
        <v>0.13740458015267176</v>
      </c>
      <c r="I25" s="30">
        <f t="shared" si="1"/>
        <v>4.0712468193384227E-2</v>
      </c>
      <c r="J25" s="30">
        <f t="shared" si="2"/>
        <v>0.38931297709923662</v>
      </c>
      <c r="K25" s="30">
        <f t="shared" si="3"/>
        <v>0.43256997455470736</v>
      </c>
    </row>
    <row r="26" spans="2:11" ht="20.100000000000001" customHeight="1" thickBot="1" x14ac:dyDescent="0.25">
      <c r="B26" s="5" t="s">
        <v>37</v>
      </c>
      <c r="C26" s="20">
        <v>189</v>
      </c>
      <c r="D26" s="20">
        <v>121</v>
      </c>
      <c r="E26" s="20">
        <v>217</v>
      </c>
      <c r="F26" s="20">
        <v>307</v>
      </c>
      <c r="G26" s="20">
        <v>834</v>
      </c>
      <c r="H26" s="30">
        <f t="shared" si="0"/>
        <v>0.22661870503597123</v>
      </c>
      <c r="I26" s="30">
        <f t="shared" si="1"/>
        <v>0.14508393285371701</v>
      </c>
      <c r="J26" s="30">
        <f t="shared" si="2"/>
        <v>0.26019184652278177</v>
      </c>
      <c r="K26" s="30">
        <f t="shared" si="3"/>
        <v>0.36810551558752996</v>
      </c>
    </row>
    <row r="27" spans="2:11" ht="20.100000000000001" customHeight="1" thickBot="1" x14ac:dyDescent="0.25">
      <c r="B27" s="6" t="s">
        <v>38</v>
      </c>
      <c r="C27" s="21">
        <v>65</v>
      </c>
      <c r="D27" s="21">
        <v>17</v>
      </c>
      <c r="E27" s="21">
        <v>64</v>
      </c>
      <c r="F27" s="21">
        <v>82</v>
      </c>
      <c r="G27" s="21">
        <v>228</v>
      </c>
      <c r="H27" s="31">
        <f t="shared" si="0"/>
        <v>0.28508771929824561</v>
      </c>
      <c r="I27" s="31">
        <f t="shared" si="1"/>
        <v>7.4561403508771926E-2</v>
      </c>
      <c r="J27" s="31">
        <f t="shared" si="2"/>
        <v>0.2807017543859649</v>
      </c>
      <c r="K27" s="31">
        <f t="shared" si="3"/>
        <v>0.35964912280701755</v>
      </c>
    </row>
    <row r="28" spans="2:11" ht="20.100000000000001" customHeight="1" thickBot="1" x14ac:dyDescent="0.25">
      <c r="B28" s="7" t="s">
        <v>39</v>
      </c>
      <c r="C28" s="9">
        <f>SUM(C11:C27)</f>
        <v>7622</v>
      </c>
      <c r="D28" s="9">
        <f t="shared" ref="D28:G28" si="4">SUM(D11:D27)</f>
        <v>4511</v>
      </c>
      <c r="E28" s="9">
        <f t="shared" si="4"/>
        <v>13553</v>
      </c>
      <c r="F28" s="9">
        <f t="shared" si="4"/>
        <v>15034</v>
      </c>
      <c r="G28" s="9">
        <f t="shared" si="4"/>
        <v>40720</v>
      </c>
      <c r="H28" s="28">
        <f t="shared" si="0"/>
        <v>0.18718074656188605</v>
      </c>
      <c r="I28" s="28">
        <f t="shared" si="1"/>
        <v>0.11078094302554027</v>
      </c>
      <c r="J28" s="28">
        <f t="shared" si="2"/>
        <v>0.33283398821218074</v>
      </c>
      <c r="K28" s="28">
        <f t="shared" si="3"/>
        <v>0.36920432220039295</v>
      </c>
    </row>
    <row r="29" spans="2:11" x14ac:dyDescent="0.2">
      <c r="C29" s="66"/>
      <c r="D29" s="66"/>
      <c r="E29" s="66"/>
      <c r="F29" s="66"/>
      <c r="G29" s="66"/>
    </row>
  </sheetData>
  <mergeCells count="2">
    <mergeCell ref="C9:G9"/>
    <mergeCell ref="H9:K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P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" customWidth="1"/>
    <col min="4" max="4" width="13.75" bestFit="1" customWidth="1"/>
    <col min="5" max="5" width="12.25" bestFit="1" customWidth="1"/>
    <col min="6" max="6" width="11.25" bestFit="1" customWidth="1"/>
    <col min="7" max="7" width="14.875" bestFit="1" customWidth="1"/>
    <col min="8" max="8" width="15" customWidth="1"/>
    <col min="9" max="9" width="13.75" bestFit="1" customWidth="1"/>
    <col min="10" max="10" width="12.25" bestFit="1" customWidth="1"/>
    <col min="11" max="11" width="11.25" bestFit="1" customWidth="1"/>
    <col min="12" max="12" width="14.875" bestFit="1" customWidth="1"/>
    <col min="13" max="13" width="15" customWidth="1"/>
    <col min="14" max="14" width="13.75" bestFit="1" customWidth="1"/>
    <col min="15" max="15" width="12.25" bestFit="1" customWidth="1"/>
    <col min="16" max="16" width="11.25" bestFit="1" customWidth="1"/>
    <col min="17" max="17" width="14.875" bestFit="1" customWidth="1"/>
    <col min="18" max="18" width="15" customWidth="1"/>
    <col min="19" max="19" width="13.75" bestFit="1" customWidth="1"/>
    <col min="20" max="20" width="12.25" bestFit="1" customWidth="1"/>
    <col min="21" max="21" width="11.25" bestFit="1" customWidth="1"/>
    <col min="22" max="22" width="14.875" bestFit="1" customWidth="1"/>
    <col min="23" max="23" width="15" customWidth="1"/>
    <col min="24" max="24" width="13.75" bestFit="1" customWidth="1"/>
    <col min="25" max="25" width="12.25" bestFit="1" customWidth="1"/>
    <col min="26" max="26" width="11.25" bestFit="1" customWidth="1"/>
    <col min="27" max="27" width="14.875" bestFit="1" customWidth="1"/>
    <col min="28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3" width="15" customWidth="1"/>
    <col min="34" max="34" width="13.75" bestFit="1" customWidth="1"/>
    <col min="35" max="35" width="12.25" bestFit="1" customWidth="1"/>
    <col min="36" max="36" width="11.25" bestFit="1" customWidth="1"/>
    <col min="37" max="37" width="14.875" bestFit="1" customWidth="1"/>
    <col min="38" max="38" width="15" customWidth="1"/>
    <col min="39" max="39" width="13.75" bestFit="1" customWidth="1"/>
    <col min="40" max="40" width="12.25" bestFit="1" customWidth="1"/>
    <col min="41" max="41" width="11.25" bestFit="1" customWidth="1"/>
    <col min="42" max="42" width="14.875" bestFit="1" customWidth="1"/>
  </cols>
  <sheetData>
    <row r="9" spans="2:42" ht="44.25" customHeight="1" thickBot="1" x14ac:dyDescent="0.25">
      <c r="C9" s="67" t="s">
        <v>40</v>
      </c>
      <c r="D9" s="67"/>
      <c r="E9" s="67"/>
      <c r="F9" s="67"/>
      <c r="G9" s="68"/>
      <c r="H9" s="67" t="s">
        <v>41</v>
      </c>
      <c r="I9" s="67"/>
      <c r="J9" s="67"/>
      <c r="K9" s="67"/>
      <c r="L9" s="68"/>
      <c r="M9" s="67" t="s">
        <v>42</v>
      </c>
      <c r="N9" s="67"/>
      <c r="O9" s="67"/>
      <c r="P9" s="67"/>
      <c r="Q9" s="68"/>
      <c r="R9" s="67" t="s">
        <v>43</v>
      </c>
      <c r="S9" s="67"/>
      <c r="T9" s="67"/>
      <c r="U9" s="67"/>
      <c r="V9" s="68"/>
      <c r="W9" s="67" t="s">
        <v>44</v>
      </c>
      <c r="X9" s="67"/>
      <c r="Y9" s="67"/>
      <c r="Z9" s="67"/>
      <c r="AA9" s="68"/>
      <c r="AB9" s="67" t="s">
        <v>45</v>
      </c>
      <c r="AC9" s="67"/>
      <c r="AD9" s="67"/>
      <c r="AE9" s="67"/>
      <c r="AF9" s="68"/>
      <c r="AG9" s="67" t="s">
        <v>46</v>
      </c>
      <c r="AH9" s="67"/>
      <c r="AI9" s="67"/>
      <c r="AJ9" s="67"/>
      <c r="AK9" s="68"/>
      <c r="AL9" s="67" t="s">
        <v>47</v>
      </c>
      <c r="AM9" s="67"/>
      <c r="AN9" s="67"/>
      <c r="AO9" s="67"/>
      <c r="AP9" s="68"/>
    </row>
    <row r="10" spans="2:42" ht="63.75" customHeight="1" thickBot="1" x14ac:dyDescent="0.25">
      <c r="C10" s="8" t="s">
        <v>48</v>
      </c>
      <c r="D10" s="8" t="s">
        <v>49</v>
      </c>
      <c r="E10" s="8" t="s">
        <v>50</v>
      </c>
      <c r="F10" s="8" t="s">
        <v>51</v>
      </c>
      <c r="G10" s="8" t="s">
        <v>52</v>
      </c>
      <c r="H10" s="8" t="s">
        <v>48</v>
      </c>
      <c r="I10" s="8" t="s">
        <v>49</v>
      </c>
      <c r="J10" s="8" t="s">
        <v>50</v>
      </c>
      <c r="K10" s="8" t="s">
        <v>51</v>
      </c>
      <c r="L10" s="8" t="s">
        <v>52</v>
      </c>
      <c r="M10" s="8" t="s">
        <v>48</v>
      </c>
      <c r="N10" s="8" t="s">
        <v>49</v>
      </c>
      <c r="O10" s="8" t="s">
        <v>50</v>
      </c>
      <c r="P10" s="8" t="s">
        <v>51</v>
      </c>
      <c r="Q10" s="8" t="s">
        <v>52</v>
      </c>
      <c r="R10" s="8" t="s">
        <v>48</v>
      </c>
      <c r="S10" s="8" t="s">
        <v>49</v>
      </c>
      <c r="T10" s="8" t="s">
        <v>50</v>
      </c>
      <c r="U10" s="8" t="s">
        <v>51</v>
      </c>
      <c r="V10" s="8" t="s">
        <v>52</v>
      </c>
      <c r="W10" s="8" t="s">
        <v>48</v>
      </c>
      <c r="X10" s="8" t="s">
        <v>49</v>
      </c>
      <c r="Y10" s="8" t="s">
        <v>50</v>
      </c>
      <c r="Z10" s="8" t="s">
        <v>51</v>
      </c>
      <c r="AA10" s="8" t="s">
        <v>52</v>
      </c>
      <c r="AB10" s="8" t="s">
        <v>48</v>
      </c>
      <c r="AC10" s="8" t="s">
        <v>49</v>
      </c>
      <c r="AD10" s="8" t="s">
        <v>50</v>
      </c>
      <c r="AE10" s="8" t="s">
        <v>51</v>
      </c>
      <c r="AF10" s="8" t="s">
        <v>52</v>
      </c>
      <c r="AG10" s="8" t="s">
        <v>48</v>
      </c>
      <c r="AH10" s="8" t="s">
        <v>49</v>
      </c>
      <c r="AI10" s="8" t="s">
        <v>50</v>
      </c>
      <c r="AJ10" s="8" t="s">
        <v>51</v>
      </c>
      <c r="AK10" s="8" t="s">
        <v>52</v>
      </c>
      <c r="AL10" s="8" t="s">
        <v>48</v>
      </c>
      <c r="AM10" s="8" t="s">
        <v>49</v>
      </c>
      <c r="AN10" s="8" t="s">
        <v>50</v>
      </c>
      <c r="AO10" s="8" t="s">
        <v>51</v>
      </c>
      <c r="AP10" s="8" t="s">
        <v>52</v>
      </c>
    </row>
    <row r="11" spans="2:42" ht="20.100000000000001" customHeight="1" thickBot="1" x14ac:dyDescent="0.25">
      <c r="B11" s="3" t="s">
        <v>22</v>
      </c>
      <c r="C11" s="19">
        <v>36263</v>
      </c>
      <c r="D11" s="19">
        <v>7663</v>
      </c>
      <c r="E11" s="19">
        <v>203</v>
      </c>
      <c r="F11" s="19">
        <v>43510</v>
      </c>
      <c r="G11" s="19">
        <v>7549</v>
      </c>
      <c r="H11" s="19">
        <v>11037</v>
      </c>
      <c r="I11" s="19">
        <v>1553</v>
      </c>
      <c r="J11" s="19">
        <v>4</v>
      </c>
      <c r="K11" s="19">
        <v>12584</v>
      </c>
      <c r="L11" s="19">
        <v>60</v>
      </c>
      <c r="M11" s="19">
        <v>65</v>
      </c>
      <c r="N11" s="19">
        <v>1</v>
      </c>
      <c r="O11" s="19">
        <v>4</v>
      </c>
      <c r="P11" s="19">
        <v>65</v>
      </c>
      <c r="Q11" s="19">
        <v>54</v>
      </c>
      <c r="R11" s="19">
        <v>16663</v>
      </c>
      <c r="S11" s="19">
        <v>6067</v>
      </c>
      <c r="T11" s="19">
        <v>156</v>
      </c>
      <c r="U11" s="19">
        <v>22341</v>
      </c>
      <c r="V11" s="19">
        <v>4830</v>
      </c>
      <c r="W11" s="19">
        <v>6667</v>
      </c>
      <c r="X11" s="19">
        <v>0</v>
      </c>
      <c r="Y11" s="19">
        <v>33</v>
      </c>
      <c r="Z11" s="19">
        <v>6624</v>
      </c>
      <c r="AA11" s="19">
        <v>2349</v>
      </c>
      <c r="AB11" s="19">
        <v>1815</v>
      </c>
      <c r="AC11" s="19">
        <v>41</v>
      </c>
      <c r="AD11" s="19">
        <v>6</v>
      </c>
      <c r="AE11" s="19">
        <v>1883</v>
      </c>
      <c r="AF11" s="19">
        <v>244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16</v>
      </c>
      <c r="AM11" s="19">
        <v>1</v>
      </c>
      <c r="AN11" s="19">
        <v>0</v>
      </c>
      <c r="AO11" s="19">
        <v>13</v>
      </c>
      <c r="AP11" s="19">
        <v>12</v>
      </c>
    </row>
    <row r="12" spans="2:42" ht="20.100000000000001" customHeight="1" thickBot="1" x14ac:dyDescent="0.25">
      <c r="B12" s="4" t="s">
        <v>23</v>
      </c>
      <c r="C12" s="20">
        <v>3292</v>
      </c>
      <c r="D12" s="20">
        <v>2243</v>
      </c>
      <c r="E12" s="20">
        <v>47</v>
      </c>
      <c r="F12" s="20">
        <v>5480</v>
      </c>
      <c r="G12" s="20">
        <v>830</v>
      </c>
      <c r="H12" s="20">
        <v>1124</v>
      </c>
      <c r="I12" s="20">
        <v>499</v>
      </c>
      <c r="J12" s="20">
        <v>6</v>
      </c>
      <c r="K12" s="20">
        <v>1619</v>
      </c>
      <c r="L12" s="20">
        <v>11</v>
      </c>
      <c r="M12" s="20">
        <v>4</v>
      </c>
      <c r="N12" s="20">
        <v>1</v>
      </c>
      <c r="O12" s="20">
        <v>0</v>
      </c>
      <c r="P12" s="20">
        <v>3</v>
      </c>
      <c r="Q12" s="20">
        <v>3</v>
      </c>
      <c r="R12" s="20">
        <v>1312</v>
      </c>
      <c r="S12" s="20">
        <v>1708</v>
      </c>
      <c r="T12" s="20">
        <v>29</v>
      </c>
      <c r="U12" s="20">
        <v>3076</v>
      </c>
      <c r="V12" s="20">
        <v>622</v>
      </c>
      <c r="W12" s="20">
        <v>676</v>
      </c>
      <c r="X12" s="20">
        <v>0</v>
      </c>
      <c r="Y12" s="20">
        <v>6</v>
      </c>
      <c r="Z12" s="20">
        <v>560</v>
      </c>
      <c r="AA12" s="20">
        <v>160</v>
      </c>
      <c r="AB12" s="20">
        <v>175</v>
      </c>
      <c r="AC12" s="20">
        <v>35</v>
      </c>
      <c r="AD12" s="20">
        <v>6</v>
      </c>
      <c r="AE12" s="20">
        <v>221</v>
      </c>
      <c r="AF12" s="20">
        <v>33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1</v>
      </c>
      <c r="AM12" s="20">
        <v>0</v>
      </c>
      <c r="AN12" s="20">
        <v>0</v>
      </c>
      <c r="AO12" s="20">
        <v>1</v>
      </c>
      <c r="AP12" s="20">
        <v>1</v>
      </c>
    </row>
    <row r="13" spans="2:42" ht="20.100000000000001" customHeight="1" thickBot="1" x14ac:dyDescent="0.25">
      <c r="B13" s="4" t="s">
        <v>24</v>
      </c>
      <c r="C13" s="20">
        <v>3465</v>
      </c>
      <c r="D13" s="20">
        <v>279</v>
      </c>
      <c r="E13" s="20">
        <v>30</v>
      </c>
      <c r="F13" s="20">
        <v>3688</v>
      </c>
      <c r="G13" s="20">
        <v>672</v>
      </c>
      <c r="H13" s="20">
        <v>1086</v>
      </c>
      <c r="I13" s="20">
        <v>81</v>
      </c>
      <c r="J13" s="20">
        <v>1</v>
      </c>
      <c r="K13" s="20">
        <v>1162</v>
      </c>
      <c r="L13" s="20">
        <v>9</v>
      </c>
      <c r="M13" s="20">
        <v>8</v>
      </c>
      <c r="N13" s="20">
        <v>0</v>
      </c>
      <c r="O13" s="20">
        <v>0</v>
      </c>
      <c r="P13" s="20">
        <v>8</v>
      </c>
      <c r="Q13" s="20">
        <v>6</v>
      </c>
      <c r="R13" s="20">
        <v>1554</v>
      </c>
      <c r="S13" s="20">
        <v>197</v>
      </c>
      <c r="T13" s="20">
        <v>8</v>
      </c>
      <c r="U13" s="20">
        <v>1694</v>
      </c>
      <c r="V13" s="20">
        <v>451</v>
      </c>
      <c r="W13" s="20">
        <v>685</v>
      </c>
      <c r="X13" s="20">
        <v>0</v>
      </c>
      <c r="Y13" s="20">
        <v>21</v>
      </c>
      <c r="Z13" s="20">
        <v>689</v>
      </c>
      <c r="AA13" s="20">
        <v>185</v>
      </c>
      <c r="AB13" s="20">
        <v>131</v>
      </c>
      <c r="AC13" s="20">
        <v>1</v>
      </c>
      <c r="AD13" s="20">
        <v>0</v>
      </c>
      <c r="AE13" s="20">
        <v>135</v>
      </c>
      <c r="AF13" s="20">
        <v>20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1</v>
      </c>
      <c r="AM13" s="20">
        <v>0</v>
      </c>
      <c r="AN13" s="20">
        <v>0</v>
      </c>
      <c r="AO13" s="20">
        <v>0</v>
      </c>
      <c r="AP13" s="20">
        <v>1</v>
      </c>
    </row>
    <row r="14" spans="2:42" ht="20.100000000000001" customHeight="1" thickBot="1" x14ac:dyDescent="0.25">
      <c r="B14" s="4" t="s">
        <v>25</v>
      </c>
      <c r="C14" s="20">
        <v>5760</v>
      </c>
      <c r="D14" s="20">
        <v>2811</v>
      </c>
      <c r="E14" s="20">
        <v>36</v>
      </c>
      <c r="F14" s="20">
        <v>8280</v>
      </c>
      <c r="G14" s="20">
        <v>1795</v>
      </c>
      <c r="H14" s="20">
        <v>2347</v>
      </c>
      <c r="I14" s="20">
        <v>227</v>
      </c>
      <c r="J14" s="20">
        <v>1</v>
      </c>
      <c r="K14" s="20">
        <v>2609</v>
      </c>
      <c r="L14" s="20">
        <v>7</v>
      </c>
      <c r="M14" s="20">
        <v>10</v>
      </c>
      <c r="N14" s="20">
        <v>0</v>
      </c>
      <c r="O14" s="20">
        <v>0</v>
      </c>
      <c r="P14" s="20">
        <v>11</v>
      </c>
      <c r="Q14" s="20">
        <v>8</v>
      </c>
      <c r="R14" s="20">
        <v>2181</v>
      </c>
      <c r="S14" s="20">
        <v>2582</v>
      </c>
      <c r="T14" s="20">
        <v>31</v>
      </c>
      <c r="U14" s="20">
        <v>4389</v>
      </c>
      <c r="V14" s="20">
        <v>1401</v>
      </c>
      <c r="W14" s="20">
        <v>1020</v>
      </c>
      <c r="X14" s="20">
        <v>0</v>
      </c>
      <c r="Y14" s="20">
        <v>4</v>
      </c>
      <c r="Z14" s="20">
        <v>1068</v>
      </c>
      <c r="AA14" s="20">
        <v>363</v>
      </c>
      <c r="AB14" s="20">
        <v>200</v>
      </c>
      <c r="AC14" s="20">
        <v>2</v>
      </c>
      <c r="AD14" s="20">
        <v>0</v>
      </c>
      <c r="AE14" s="20">
        <v>199</v>
      </c>
      <c r="AF14" s="20">
        <v>16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2</v>
      </c>
      <c r="AM14" s="20">
        <v>0</v>
      </c>
      <c r="AN14" s="20">
        <v>0</v>
      </c>
      <c r="AO14" s="20">
        <v>4</v>
      </c>
      <c r="AP14" s="20">
        <v>0</v>
      </c>
    </row>
    <row r="15" spans="2:42" ht="20.100000000000001" customHeight="1" thickBot="1" x14ac:dyDescent="0.25">
      <c r="B15" s="4" t="s">
        <v>26</v>
      </c>
      <c r="C15" s="20">
        <v>8216</v>
      </c>
      <c r="D15" s="20">
        <v>3028</v>
      </c>
      <c r="E15" s="20">
        <v>186</v>
      </c>
      <c r="F15" s="20">
        <v>11148</v>
      </c>
      <c r="G15" s="20">
        <v>1230</v>
      </c>
      <c r="H15" s="20">
        <v>4096</v>
      </c>
      <c r="I15" s="20">
        <v>881</v>
      </c>
      <c r="J15" s="20">
        <v>57</v>
      </c>
      <c r="K15" s="20">
        <v>5060</v>
      </c>
      <c r="L15" s="20">
        <v>11</v>
      </c>
      <c r="M15" s="20">
        <v>8</v>
      </c>
      <c r="N15" s="20">
        <v>0</v>
      </c>
      <c r="O15" s="20">
        <v>1</v>
      </c>
      <c r="P15" s="20">
        <v>8</v>
      </c>
      <c r="Q15" s="20">
        <v>5</v>
      </c>
      <c r="R15" s="20">
        <v>2616</v>
      </c>
      <c r="S15" s="20">
        <v>1989</v>
      </c>
      <c r="T15" s="20">
        <v>119</v>
      </c>
      <c r="U15" s="20">
        <v>4414</v>
      </c>
      <c r="V15" s="20">
        <v>872</v>
      </c>
      <c r="W15" s="20">
        <v>794</v>
      </c>
      <c r="X15" s="20">
        <v>0</v>
      </c>
      <c r="Y15" s="20">
        <v>8</v>
      </c>
      <c r="Z15" s="20">
        <v>785</v>
      </c>
      <c r="AA15" s="20">
        <v>296</v>
      </c>
      <c r="AB15" s="20">
        <v>694</v>
      </c>
      <c r="AC15" s="20">
        <v>158</v>
      </c>
      <c r="AD15" s="20">
        <v>1</v>
      </c>
      <c r="AE15" s="20">
        <v>875</v>
      </c>
      <c r="AF15" s="20">
        <v>41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8</v>
      </c>
      <c r="AM15" s="20">
        <v>0</v>
      </c>
      <c r="AN15" s="20">
        <v>0</v>
      </c>
      <c r="AO15" s="20">
        <v>6</v>
      </c>
      <c r="AP15" s="20">
        <v>5</v>
      </c>
    </row>
    <row r="16" spans="2:42" ht="20.100000000000001" customHeight="1" thickBot="1" x14ac:dyDescent="0.25">
      <c r="B16" s="4" t="s">
        <v>27</v>
      </c>
      <c r="C16" s="20">
        <v>2215</v>
      </c>
      <c r="D16" s="20">
        <v>170</v>
      </c>
      <c r="E16" s="20">
        <v>44</v>
      </c>
      <c r="F16" s="20">
        <v>2403</v>
      </c>
      <c r="G16" s="20">
        <v>240</v>
      </c>
      <c r="H16" s="20">
        <v>586</v>
      </c>
      <c r="I16" s="20">
        <v>111</v>
      </c>
      <c r="J16" s="20">
        <v>21</v>
      </c>
      <c r="K16" s="20">
        <v>710</v>
      </c>
      <c r="L16" s="20">
        <v>10</v>
      </c>
      <c r="M16" s="20">
        <v>3</v>
      </c>
      <c r="N16" s="20">
        <v>0</v>
      </c>
      <c r="O16" s="20">
        <v>0</v>
      </c>
      <c r="P16" s="20">
        <v>1</v>
      </c>
      <c r="Q16" s="20">
        <v>3</v>
      </c>
      <c r="R16" s="20">
        <v>1213</v>
      </c>
      <c r="S16" s="20">
        <v>58</v>
      </c>
      <c r="T16" s="20">
        <v>8</v>
      </c>
      <c r="U16" s="20">
        <v>1254</v>
      </c>
      <c r="V16" s="20">
        <v>161</v>
      </c>
      <c r="W16" s="20">
        <v>329</v>
      </c>
      <c r="X16" s="20">
        <v>0</v>
      </c>
      <c r="Y16" s="20">
        <v>4</v>
      </c>
      <c r="Z16" s="20">
        <v>350</v>
      </c>
      <c r="AA16" s="20">
        <v>46</v>
      </c>
      <c r="AB16" s="20">
        <v>83</v>
      </c>
      <c r="AC16" s="20">
        <v>1</v>
      </c>
      <c r="AD16" s="20">
        <v>11</v>
      </c>
      <c r="AE16" s="20">
        <v>88</v>
      </c>
      <c r="AF16" s="20">
        <v>19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1</v>
      </c>
      <c r="AM16" s="20">
        <v>0</v>
      </c>
      <c r="AN16" s="20">
        <v>0</v>
      </c>
      <c r="AO16" s="20">
        <v>0</v>
      </c>
      <c r="AP16" s="20">
        <v>1</v>
      </c>
    </row>
    <row r="17" spans="2:42" ht="20.100000000000001" customHeight="1" thickBot="1" x14ac:dyDescent="0.25">
      <c r="B17" s="4" t="s">
        <v>28</v>
      </c>
      <c r="C17" s="20">
        <v>6853</v>
      </c>
      <c r="D17" s="20">
        <v>280</v>
      </c>
      <c r="E17" s="20">
        <v>18</v>
      </c>
      <c r="F17" s="20">
        <v>6945</v>
      </c>
      <c r="G17" s="20">
        <v>1464</v>
      </c>
      <c r="H17" s="20">
        <v>1711</v>
      </c>
      <c r="I17" s="20">
        <v>134</v>
      </c>
      <c r="J17" s="20">
        <v>0</v>
      </c>
      <c r="K17" s="20">
        <v>1839</v>
      </c>
      <c r="L17" s="20">
        <v>48</v>
      </c>
      <c r="M17" s="20">
        <v>11</v>
      </c>
      <c r="N17" s="20">
        <v>0</v>
      </c>
      <c r="O17" s="20">
        <v>0</v>
      </c>
      <c r="P17" s="20">
        <v>6</v>
      </c>
      <c r="Q17" s="20">
        <v>10</v>
      </c>
      <c r="R17" s="20">
        <v>3550</v>
      </c>
      <c r="S17" s="20">
        <v>146</v>
      </c>
      <c r="T17" s="20">
        <v>8</v>
      </c>
      <c r="U17" s="20">
        <v>3480</v>
      </c>
      <c r="V17" s="20">
        <v>909</v>
      </c>
      <c r="W17" s="20">
        <v>1350</v>
      </c>
      <c r="X17" s="20">
        <v>0</v>
      </c>
      <c r="Y17" s="20">
        <v>7</v>
      </c>
      <c r="Z17" s="20">
        <v>1376</v>
      </c>
      <c r="AA17" s="20">
        <v>473</v>
      </c>
      <c r="AB17" s="20">
        <v>231</v>
      </c>
      <c r="AC17" s="20">
        <v>0</v>
      </c>
      <c r="AD17" s="20">
        <v>3</v>
      </c>
      <c r="AE17" s="20">
        <v>243</v>
      </c>
      <c r="AF17" s="20">
        <v>24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1</v>
      </c>
      <c r="AP17" s="20">
        <v>0</v>
      </c>
    </row>
    <row r="18" spans="2:42" ht="20.100000000000001" customHeight="1" thickBot="1" x14ac:dyDescent="0.25">
      <c r="B18" s="4" t="s">
        <v>29</v>
      </c>
      <c r="C18" s="20">
        <v>7239</v>
      </c>
      <c r="D18" s="20">
        <v>594</v>
      </c>
      <c r="E18" s="20">
        <v>12</v>
      </c>
      <c r="F18" s="20">
        <v>7438</v>
      </c>
      <c r="G18" s="20">
        <v>2271</v>
      </c>
      <c r="H18" s="20">
        <v>2509</v>
      </c>
      <c r="I18" s="20">
        <v>105</v>
      </c>
      <c r="J18" s="20">
        <v>3</v>
      </c>
      <c r="K18" s="20">
        <v>2606</v>
      </c>
      <c r="L18" s="20">
        <v>21</v>
      </c>
      <c r="M18" s="20">
        <v>8</v>
      </c>
      <c r="N18" s="20">
        <v>0</v>
      </c>
      <c r="O18" s="20">
        <v>0</v>
      </c>
      <c r="P18" s="20">
        <v>2</v>
      </c>
      <c r="Q18" s="20">
        <v>10</v>
      </c>
      <c r="R18" s="20">
        <v>3200</v>
      </c>
      <c r="S18" s="20">
        <v>489</v>
      </c>
      <c r="T18" s="20">
        <v>9</v>
      </c>
      <c r="U18" s="20">
        <v>3273</v>
      </c>
      <c r="V18" s="20">
        <v>1469</v>
      </c>
      <c r="W18" s="20">
        <v>1241</v>
      </c>
      <c r="X18" s="20">
        <v>0</v>
      </c>
      <c r="Y18" s="20">
        <v>0</v>
      </c>
      <c r="Z18" s="20">
        <v>1286</v>
      </c>
      <c r="AA18" s="20">
        <v>691</v>
      </c>
      <c r="AB18" s="20">
        <v>281</v>
      </c>
      <c r="AC18" s="20">
        <v>0</v>
      </c>
      <c r="AD18" s="20">
        <v>0</v>
      </c>
      <c r="AE18" s="20">
        <v>270</v>
      </c>
      <c r="AF18" s="20">
        <v>79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1</v>
      </c>
      <c r="AP18" s="20">
        <v>1</v>
      </c>
    </row>
    <row r="19" spans="2:42" ht="20.100000000000001" customHeight="1" thickBot="1" x14ac:dyDescent="0.25">
      <c r="B19" s="4" t="s">
        <v>30</v>
      </c>
      <c r="C19" s="20">
        <v>28337</v>
      </c>
      <c r="D19" s="20">
        <v>2909</v>
      </c>
      <c r="E19" s="20">
        <v>146</v>
      </c>
      <c r="F19" s="20">
        <v>30208</v>
      </c>
      <c r="G19" s="20">
        <v>6292</v>
      </c>
      <c r="H19" s="20">
        <v>9439</v>
      </c>
      <c r="I19" s="20">
        <v>1021</v>
      </c>
      <c r="J19" s="20">
        <v>3</v>
      </c>
      <c r="K19" s="20">
        <v>10457</v>
      </c>
      <c r="L19" s="20">
        <v>47</v>
      </c>
      <c r="M19" s="20">
        <v>104</v>
      </c>
      <c r="N19" s="20">
        <v>1</v>
      </c>
      <c r="O19" s="20">
        <v>4</v>
      </c>
      <c r="P19" s="20">
        <v>101</v>
      </c>
      <c r="Q19" s="20">
        <v>66</v>
      </c>
      <c r="R19" s="20">
        <v>11716</v>
      </c>
      <c r="S19" s="20">
        <v>1882</v>
      </c>
      <c r="T19" s="20">
        <v>115</v>
      </c>
      <c r="U19" s="20">
        <v>12799</v>
      </c>
      <c r="V19" s="20">
        <v>3991</v>
      </c>
      <c r="W19" s="20">
        <v>6379</v>
      </c>
      <c r="X19" s="20">
        <v>0</v>
      </c>
      <c r="Y19" s="20">
        <v>21</v>
      </c>
      <c r="Z19" s="20">
        <v>6189</v>
      </c>
      <c r="AA19" s="20">
        <v>2040</v>
      </c>
      <c r="AB19" s="20">
        <v>662</v>
      </c>
      <c r="AC19" s="20">
        <v>5</v>
      </c>
      <c r="AD19" s="20">
        <v>3</v>
      </c>
      <c r="AE19" s="20">
        <v>642</v>
      </c>
      <c r="AF19" s="20">
        <v>107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37</v>
      </c>
      <c r="AM19" s="20">
        <v>0</v>
      </c>
      <c r="AN19" s="20">
        <v>0</v>
      </c>
      <c r="AO19" s="20">
        <v>20</v>
      </c>
      <c r="AP19" s="20">
        <v>41</v>
      </c>
    </row>
    <row r="20" spans="2:42" ht="20.100000000000001" customHeight="1" thickBot="1" x14ac:dyDescent="0.25">
      <c r="B20" s="4" t="s">
        <v>31</v>
      </c>
      <c r="C20" s="20">
        <v>28269</v>
      </c>
      <c r="D20" s="20">
        <v>1628</v>
      </c>
      <c r="E20" s="20">
        <v>426</v>
      </c>
      <c r="F20" s="20">
        <v>29074</v>
      </c>
      <c r="G20" s="20">
        <v>5397</v>
      </c>
      <c r="H20" s="20">
        <v>7072</v>
      </c>
      <c r="I20" s="20">
        <v>323</v>
      </c>
      <c r="J20" s="20">
        <v>47</v>
      </c>
      <c r="K20" s="20">
        <v>7418</v>
      </c>
      <c r="L20" s="20">
        <v>37</v>
      </c>
      <c r="M20" s="20">
        <v>46</v>
      </c>
      <c r="N20" s="20">
        <v>0</v>
      </c>
      <c r="O20" s="20">
        <v>1</v>
      </c>
      <c r="P20" s="20">
        <v>47</v>
      </c>
      <c r="Q20" s="20">
        <v>30</v>
      </c>
      <c r="R20" s="20">
        <v>15458</v>
      </c>
      <c r="S20" s="20">
        <v>1293</v>
      </c>
      <c r="T20" s="20">
        <v>356</v>
      </c>
      <c r="U20" s="20">
        <v>16075</v>
      </c>
      <c r="V20" s="20">
        <v>3528</v>
      </c>
      <c r="W20" s="20">
        <v>4512</v>
      </c>
      <c r="X20" s="20">
        <v>0</v>
      </c>
      <c r="Y20" s="20">
        <v>22</v>
      </c>
      <c r="Z20" s="20">
        <v>4383</v>
      </c>
      <c r="AA20" s="20">
        <v>1485</v>
      </c>
      <c r="AB20" s="20">
        <v>1165</v>
      </c>
      <c r="AC20" s="20">
        <v>12</v>
      </c>
      <c r="AD20" s="20">
        <v>0</v>
      </c>
      <c r="AE20" s="20">
        <v>1135</v>
      </c>
      <c r="AF20" s="20">
        <v>306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16</v>
      </c>
      <c r="AM20" s="20">
        <v>0</v>
      </c>
      <c r="AN20" s="20">
        <v>0</v>
      </c>
      <c r="AO20" s="20">
        <v>16</v>
      </c>
      <c r="AP20" s="20">
        <v>11</v>
      </c>
    </row>
    <row r="21" spans="2:42" ht="20.100000000000001" customHeight="1" thickBot="1" x14ac:dyDescent="0.25">
      <c r="B21" s="4" t="s">
        <v>32</v>
      </c>
      <c r="C21" s="20">
        <v>2831</v>
      </c>
      <c r="D21" s="20">
        <v>428</v>
      </c>
      <c r="E21" s="20">
        <v>5</v>
      </c>
      <c r="F21" s="20">
        <v>3272</v>
      </c>
      <c r="G21" s="20">
        <v>1089</v>
      </c>
      <c r="H21" s="20">
        <v>727</v>
      </c>
      <c r="I21" s="20">
        <v>54</v>
      </c>
      <c r="J21" s="20">
        <v>1</v>
      </c>
      <c r="K21" s="20">
        <v>786</v>
      </c>
      <c r="L21" s="20">
        <v>1</v>
      </c>
      <c r="M21" s="20">
        <v>5</v>
      </c>
      <c r="N21" s="20">
        <v>0</v>
      </c>
      <c r="O21" s="20">
        <v>0</v>
      </c>
      <c r="P21" s="20">
        <v>6</v>
      </c>
      <c r="Q21" s="20">
        <v>2</v>
      </c>
      <c r="R21" s="20">
        <v>1437</v>
      </c>
      <c r="S21" s="20">
        <v>373</v>
      </c>
      <c r="T21" s="20">
        <v>4</v>
      </c>
      <c r="U21" s="20">
        <v>1832</v>
      </c>
      <c r="V21" s="20">
        <v>718</v>
      </c>
      <c r="W21" s="20">
        <v>535</v>
      </c>
      <c r="X21" s="20">
        <v>0</v>
      </c>
      <c r="Y21" s="20">
        <v>0</v>
      </c>
      <c r="Z21" s="20">
        <v>520</v>
      </c>
      <c r="AA21" s="20">
        <v>347</v>
      </c>
      <c r="AB21" s="20">
        <v>126</v>
      </c>
      <c r="AC21" s="20">
        <v>1</v>
      </c>
      <c r="AD21" s="20">
        <v>0</v>
      </c>
      <c r="AE21" s="20">
        <v>127</v>
      </c>
      <c r="AF21" s="20">
        <v>21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1</v>
      </c>
      <c r="AM21" s="20">
        <v>0</v>
      </c>
      <c r="AN21" s="20">
        <v>0</v>
      </c>
      <c r="AO21" s="20">
        <v>1</v>
      </c>
      <c r="AP21" s="20">
        <v>0</v>
      </c>
    </row>
    <row r="22" spans="2:42" ht="20.100000000000001" customHeight="1" thickBot="1" x14ac:dyDescent="0.25">
      <c r="B22" s="4" t="s">
        <v>33</v>
      </c>
      <c r="C22" s="20">
        <v>7260</v>
      </c>
      <c r="D22" s="20">
        <v>1319</v>
      </c>
      <c r="E22" s="20">
        <v>18</v>
      </c>
      <c r="F22" s="20">
        <v>8404</v>
      </c>
      <c r="G22" s="20">
        <v>2717</v>
      </c>
      <c r="H22" s="20">
        <v>1959</v>
      </c>
      <c r="I22" s="20">
        <v>395</v>
      </c>
      <c r="J22" s="20">
        <v>0</v>
      </c>
      <c r="K22" s="20">
        <v>2347</v>
      </c>
      <c r="L22" s="20">
        <v>26</v>
      </c>
      <c r="M22" s="20">
        <v>11</v>
      </c>
      <c r="N22" s="20">
        <v>0</v>
      </c>
      <c r="O22" s="20">
        <v>0</v>
      </c>
      <c r="P22" s="20">
        <v>12</v>
      </c>
      <c r="Q22" s="20">
        <v>11</v>
      </c>
      <c r="R22" s="20">
        <v>3720</v>
      </c>
      <c r="S22" s="20">
        <v>899</v>
      </c>
      <c r="T22" s="20">
        <v>14</v>
      </c>
      <c r="U22" s="20">
        <v>4710</v>
      </c>
      <c r="V22" s="20">
        <v>1832</v>
      </c>
      <c r="W22" s="20">
        <v>1271</v>
      </c>
      <c r="X22" s="20">
        <v>0</v>
      </c>
      <c r="Y22" s="20">
        <v>3</v>
      </c>
      <c r="Z22" s="20">
        <v>1023</v>
      </c>
      <c r="AA22" s="20">
        <v>773</v>
      </c>
      <c r="AB22" s="20">
        <v>296</v>
      </c>
      <c r="AC22" s="20">
        <v>25</v>
      </c>
      <c r="AD22" s="20">
        <v>1</v>
      </c>
      <c r="AE22" s="20">
        <v>309</v>
      </c>
      <c r="AF22" s="20">
        <v>71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3</v>
      </c>
      <c r="AM22" s="20">
        <v>0</v>
      </c>
      <c r="AN22" s="20">
        <v>0</v>
      </c>
      <c r="AO22" s="20">
        <v>3</v>
      </c>
      <c r="AP22" s="20">
        <v>4</v>
      </c>
    </row>
    <row r="23" spans="2:42" ht="20.100000000000001" customHeight="1" thickBot="1" x14ac:dyDescent="0.25">
      <c r="B23" s="4" t="s">
        <v>34</v>
      </c>
      <c r="C23" s="20">
        <v>32175</v>
      </c>
      <c r="D23" s="20">
        <v>2986</v>
      </c>
      <c r="E23" s="20">
        <v>226</v>
      </c>
      <c r="F23" s="20">
        <v>35597</v>
      </c>
      <c r="G23" s="20">
        <v>4871</v>
      </c>
      <c r="H23" s="20">
        <v>7547</v>
      </c>
      <c r="I23" s="20">
        <v>677</v>
      </c>
      <c r="J23" s="20">
        <v>1</v>
      </c>
      <c r="K23" s="20">
        <v>8218</v>
      </c>
      <c r="L23" s="20">
        <v>11</v>
      </c>
      <c r="M23" s="20">
        <v>37</v>
      </c>
      <c r="N23" s="20">
        <v>1</v>
      </c>
      <c r="O23" s="20">
        <v>5</v>
      </c>
      <c r="P23" s="20">
        <v>45</v>
      </c>
      <c r="Q23" s="20">
        <v>31</v>
      </c>
      <c r="R23" s="20">
        <v>17884</v>
      </c>
      <c r="S23" s="20">
        <v>2280</v>
      </c>
      <c r="T23" s="20">
        <v>154</v>
      </c>
      <c r="U23" s="20">
        <v>20560</v>
      </c>
      <c r="V23" s="20">
        <v>2872</v>
      </c>
      <c r="W23" s="20">
        <v>5990</v>
      </c>
      <c r="X23" s="20">
        <v>0</v>
      </c>
      <c r="Y23" s="20">
        <v>64</v>
      </c>
      <c r="Z23" s="20">
        <v>6011</v>
      </c>
      <c r="AA23" s="20">
        <v>1838</v>
      </c>
      <c r="AB23" s="20">
        <v>709</v>
      </c>
      <c r="AC23" s="20">
        <v>28</v>
      </c>
      <c r="AD23" s="20">
        <v>2</v>
      </c>
      <c r="AE23" s="20">
        <v>757</v>
      </c>
      <c r="AF23" s="20">
        <v>110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8</v>
      </c>
      <c r="AM23" s="20">
        <v>0</v>
      </c>
      <c r="AN23" s="20">
        <v>0</v>
      </c>
      <c r="AO23" s="20">
        <v>6</v>
      </c>
      <c r="AP23" s="20">
        <v>9</v>
      </c>
    </row>
    <row r="24" spans="2:42" ht="20.100000000000001" customHeight="1" thickBot="1" x14ac:dyDescent="0.25">
      <c r="B24" s="4" t="s">
        <v>35</v>
      </c>
      <c r="C24" s="20">
        <v>6510</v>
      </c>
      <c r="D24" s="20">
        <v>1361</v>
      </c>
      <c r="E24" s="20">
        <v>96</v>
      </c>
      <c r="F24" s="20">
        <v>7821</v>
      </c>
      <c r="G24" s="20">
        <v>1491</v>
      </c>
      <c r="H24" s="20">
        <v>2531</v>
      </c>
      <c r="I24" s="20">
        <v>352</v>
      </c>
      <c r="J24" s="20">
        <v>17</v>
      </c>
      <c r="K24" s="20">
        <v>2900</v>
      </c>
      <c r="L24" s="20">
        <v>5</v>
      </c>
      <c r="M24" s="20">
        <v>11</v>
      </c>
      <c r="N24" s="20">
        <v>0</v>
      </c>
      <c r="O24" s="20">
        <v>2</v>
      </c>
      <c r="P24" s="20">
        <v>11</v>
      </c>
      <c r="Q24" s="20">
        <v>10</v>
      </c>
      <c r="R24" s="20">
        <v>2669</v>
      </c>
      <c r="S24" s="20">
        <v>1008</v>
      </c>
      <c r="T24" s="20">
        <v>67</v>
      </c>
      <c r="U24" s="20">
        <v>3727</v>
      </c>
      <c r="V24" s="20">
        <v>981</v>
      </c>
      <c r="W24" s="20">
        <v>1031</v>
      </c>
      <c r="X24" s="20">
        <v>0</v>
      </c>
      <c r="Y24" s="20">
        <v>10</v>
      </c>
      <c r="Z24" s="20">
        <v>915</v>
      </c>
      <c r="AA24" s="20">
        <v>445</v>
      </c>
      <c r="AB24" s="20">
        <v>267</v>
      </c>
      <c r="AC24" s="20">
        <v>1</v>
      </c>
      <c r="AD24" s="20">
        <v>0</v>
      </c>
      <c r="AE24" s="20">
        <v>266</v>
      </c>
      <c r="AF24" s="20">
        <v>50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1</v>
      </c>
      <c r="AM24" s="20">
        <v>0</v>
      </c>
      <c r="AN24" s="20">
        <v>0</v>
      </c>
      <c r="AO24" s="20">
        <v>2</v>
      </c>
      <c r="AP24" s="20">
        <v>0</v>
      </c>
    </row>
    <row r="25" spans="2:42" ht="20.100000000000001" customHeight="1" thickBot="1" x14ac:dyDescent="0.25">
      <c r="B25" s="4" t="s">
        <v>36</v>
      </c>
      <c r="C25" s="20">
        <v>2197</v>
      </c>
      <c r="D25" s="20">
        <v>155</v>
      </c>
      <c r="E25" s="20">
        <v>24</v>
      </c>
      <c r="F25" s="20">
        <v>2224</v>
      </c>
      <c r="G25" s="20">
        <v>688</v>
      </c>
      <c r="H25" s="20">
        <v>302</v>
      </c>
      <c r="I25" s="20">
        <v>7</v>
      </c>
      <c r="J25" s="20">
        <v>1</v>
      </c>
      <c r="K25" s="20">
        <v>310</v>
      </c>
      <c r="L25" s="20">
        <v>0</v>
      </c>
      <c r="M25" s="20">
        <v>2</v>
      </c>
      <c r="N25" s="20">
        <v>0</v>
      </c>
      <c r="O25" s="20">
        <v>0</v>
      </c>
      <c r="P25" s="20">
        <v>4</v>
      </c>
      <c r="Q25" s="20">
        <v>3</v>
      </c>
      <c r="R25" s="20">
        <v>1483</v>
      </c>
      <c r="S25" s="20">
        <v>148</v>
      </c>
      <c r="T25" s="20">
        <v>14</v>
      </c>
      <c r="U25" s="20">
        <v>1494</v>
      </c>
      <c r="V25" s="20">
        <v>556</v>
      </c>
      <c r="W25" s="20">
        <v>355</v>
      </c>
      <c r="X25" s="20">
        <v>0</v>
      </c>
      <c r="Y25" s="20">
        <v>9</v>
      </c>
      <c r="Z25" s="20">
        <v>358</v>
      </c>
      <c r="AA25" s="20">
        <v>125</v>
      </c>
      <c r="AB25" s="20">
        <v>55</v>
      </c>
      <c r="AC25" s="20">
        <v>0</v>
      </c>
      <c r="AD25" s="20">
        <v>0</v>
      </c>
      <c r="AE25" s="20">
        <v>57</v>
      </c>
      <c r="AF25" s="20">
        <v>4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1</v>
      </c>
      <c r="AP25" s="20">
        <v>0</v>
      </c>
    </row>
    <row r="26" spans="2:42" ht="20.100000000000001" customHeight="1" thickBot="1" x14ac:dyDescent="0.25">
      <c r="B26" s="5" t="s">
        <v>37</v>
      </c>
      <c r="C26" s="20">
        <v>7293</v>
      </c>
      <c r="D26" s="20">
        <v>908</v>
      </c>
      <c r="E26" s="20">
        <v>118</v>
      </c>
      <c r="F26" s="20">
        <v>7756</v>
      </c>
      <c r="G26" s="20">
        <v>2287</v>
      </c>
      <c r="H26" s="20">
        <v>2750</v>
      </c>
      <c r="I26" s="20">
        <v>163</v>
      </c>
      <c r="J26" s="20">
        <v>3</v>
      </c>
      <c r="K26" s="20">
        <v>2914</v>
      </c>
      <c r="L26" s="20">
        <v>8</v>
      </c>
      <c r="M26" s="20">
        <v>13</v>
      </c>
      <c r="N26" s="20">
        <v>0</v>
      </c>
      <c r="O26" s="20">
        <v>3</v>
      </c>
      <c r="P26" s="20">
        <v>18</v>
      </c>
      <c r="Q26" s="20">
        <v>12</v>
      </c>
      <c r="R26" s="20">
        <v>2945</v>
      </c>
      <c r="S26" s="20">
        <v>743</v>
      </c>
      <c r="T26" s="20">
        <v>79</v>
      </c>
      <c r="U26" s="20">
        <v>3383</v>
      </c>
      <c r="V26" s="20">
        <v>1673</v>
      </c>
      <c r="W26" s="20">
        <v>1338</v>
      </c>
      <c r="X26" s="20">
        <v>0</v>
      </c>
      <c r="Y26" s="20">
        <v>28</v>
      </c>
      <c r="Z26" s="20">
        <v>1202</v>
      </c>
      <c r="AA26" s="20">
        <v>553</v>
      </c>
      <c r="AB26" s="20">
        <v>245</v>
      </c>
      <c r="AC26" s="20">
        <v>2</v>
      </c>
      <c r="AD26" s="20">
        <v>5</v>
      </c>
      <c r="AE26" s="20">
        <v>238</v>
      </c>
      <c r="AF26" s="20">
        <v>39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2</v>
      </c>
      <c r="AM26" s="20">
        <v>0</v>
      </c>
      <c r="AN26" s="20">
        <v>0</v>
      </c>
      <c r="AO26" s="20">
        <v>1</v>
      </c>
      <c r="AP26" s="20">
        <v>2</v>
      </c>
    </row>
    <row r="27" spans="2:42" ht="20.100000000000001" customHeight="1" thickBot="1" x14ac:dyDescent="0.25">
      <c r="B27" s="6" t="s">
        <v>38</v>
      </c>
      <c r="C27" s="21">
        <v>1070</v>
      </c>
      <c r="D27" s="21">
        <v>69</v>
      </c>
      <c r="E27" s="21">
        <v>0</v>
      </c>
      <c r="F27" s="21">
        <v>1101</v>
      </c>
      <c r="G27" s="21">
        <v>300</v>
      </c>
      <c r="H27" s="21">
        <v>467</v>
      </c>
      <c r="I27" s="21">
        <v>44</v>
      </c>
      <c r="J27" s="21">
        <v>0</v>
      </c>
      <c r="K27" s="21">
        <v>510</v>
      </c>
      <c r="L27" s="21">
        <v>1</v>
      </c>
      <c r="M27" s="21">
        <v>4</v>
      </c>
      <c r="N27" s="21">
        <v>0</v>
      </c>
      <c r="O27" s="21">
        <v>0</v>
      </c>
      <c r="P27" s="21">
        <v>0</v>
      </c>
      <c r="Q27" s="21">
        <v>5</v>
      </c>
      <c r="R27" s="21">
        <v>382</v>
      </c>
      <c r="S27" s="21">
        <v>25</v>
      </c>
      <c r="T27" s="21">
        <v>0</v>
      </c>
      <c r="U27" s="21">
        <v>415</v>
      </c>
      <c r="V27" s="21">
        <v>210</v>
      </c>
      <c r="W27" s="21">
        <v>200</v>
      </c>
      <c r="X27" s="21">
        <v>0</v>
      </c>
      <c r="Y27" s="21">
        <v>0</v>
      </c>
      <c r="Z27" s="21">
        <v>159</v>
      </c>
      <c r="AA27" s="21">
        <v>83</v>
      </c>
      <c r="AB27" s="21">
        <v>17</v>
      </c>
      <c r="AC27" s="21">
        <v>0</v>
      </c>
      <c r="AD27" s="21">
        <v>0</v>
      </c>
      <c r="AE27" s="21">
        <v>17</v>
      </c>
      <c r="AF27" s="21">
        <v>1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</row>
    <row r="28" spans="2:42" ht="20.100000000000001" customHeight="1" thickBot="1" x14ac:dyDescent="0.25">
      <c r="B28" s="7" t="s">
        <v>39</v>
      </c>
      <c r="C28" s="9">
        <f>SUM(C11:C27)</f>
        <v>189245</v>
      </c>
      <c r="D28" s="9">
        <f t="shared" ref="D28:AP28" si="0">SUM(D11:D27)</f>
        <v>28831</v>
      </c>
      <c r="E28" s="9">
        <f t="shared" si="0"/>
        <v>1635</v>
      </c>
      <c r="F28" s="9">
        <f t="shared" si="0"/>
        <v>214349</v>
      </c>
      <c r="G28" s="9">
        <f t="shared" si="0"/>
        <v>41183</v>
      </c>
      <c r="H28" s="9">
        <f t="shared" si="0"/>
        <v>57290</v>
      </c>
      <c r="I28" s="9">
        <f t="shared" si="0"/>
        <v>6627</v>
      </c>
      <c r="J28" s="9">
        <f t="shared" si="0"/>
        <v>166</v>
      </c>
      <c r="K28" s="9">
        <f t="shared" si="0"/>
        <v>64049</v>
      </c>
      <c r="L28" s="9">
        <f t="shared" si="0"/>
        <v>313</v>
      </c>
      <c r="M28" s="9">
        <f t="shared" si="0"/>
        <v>350</v>
      </c>
      <c r="N28" s="9">
        <f t="shared" si="0"/>
        <v>4</v>
      </c>
      <c r="O28" s="9">
        <f t="shared" si="0"/>
        <v>20</v>
      </c>
      <c r="P28" s="9">
        <f t="shared" si="0"/>
        <v>348</v>
      </c>
      <c r="Q28" s="9">
        <f t="shared" si="0"/>
        <v>269</v>
      </c>
      <c r="R28" s="9">
        <f t="shared" si="0"/>
        <v>89983</v>
      </c>
      <c r="S28" s="9">
        <f t="shared" si="0"/>
        <v>21887</v>
      </c>
      <c r="T28" s="9">
        <f t="shared" si="0"/>
        <v>1171</v>
      </c>
      <c r="U28" s="9">
        <f t="shared" si="0"/>
        <v>108916</v>
      </c>
      <c r="V28" s="9">
        <f t="shared" si="0"/>
        <v>27076</v>
      </c>
      <c r="W28" s="9">
        <f t="shared" si="0"/>
        <v>34373</v>
      </c>
      <c r="X28" s="9">
        <f t="shared" si="0"/>
        <v>0</v>
      </c>
      <c r="Y28" s="9">
        <f t="shared" si="0"/>
        <v>240</v>
      </c>
      <c r="Z28" s="9">
        <f t="shared" si="0"/>
        <v>33498</v>
      </c>
      <c r="AA28" s="9">
        <f t="shared" si="0"/>
        <v>12252</v>
      </c>
      <c r="AB28" s="9">
        <f t="shared" si="0"/>
        <v>7152</v>
      </c>
      <c r="AC28" s="9">
        <f t="shared" si="0"/>
        <v>312</v>
      </c>
      <c r="AD28" s="9">
        <f t="shared" si="0"/>
        <v>38</v>
      </c>
      <c r="AE28" s="9">
        <f t="shared" si="0"/>
        <v>7462</v>
      </c>
      <c r="AF28" s="9">
        <f t="shared" si="0"/>
        <v>1185</v>
      </c>
      <c r="AG28" s="9">
        <f t="shared" si="0"/>
        <v>0</v>
      </c>
      <c r="AH28" s="9">
        <f t="shared" si="0"/>
        <v>0</v>
      </c>
      <c r="AI28" s="9">
        <f t="shared" si="0"/>
        <v>0</v>
      </c>
      <c r="AJ28" s="9">
        <f t="shared" si="0"/>
        <v>0</v>
      </c>
      <c r="AK28" s="9">
        <f t="shared" si="0"/>
        <v>0</v>
      </c>
      <c r="AL28" s="9">
        <f t="shared" si="0"/>
        <v>97</v>
      </c>
      <c r="AM28" s="9">
        <f t="shared" si="0"/>
        <v>1</v>
      </c>
      <c r="AN28" s="9">
        <f t="shared" si="0"/>
        <v>0</v>
      </c>
      <c r="AO28" s="9">
        <f t="shared" si="0"/>
        <v>76</v>
      </c>
      <c r="AP28" s="9">
        <f t="shared" si="0"/>
        <v>88</v>
      </c>
    </row>
    <row r="29" spans="2:42" x14ac:dyDescent="0.2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</row>
  </sheetData>
  <mergeCells count="8">
    <mergeCell ref="C9:G9"/>
    <mergeCell ref="AL9:AP9"/>
    <mergeCell ref="H9:L9"/>
    <mergeCell ref="M9:Q9"/>
    <mergeCell ref="R9:V9"/>
    <mergeCell ref="W9:AA9"/>
    <mergeCell ref="AB9:AF9"/>
    <mergeCell ref="AG9:AK9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Y47"/>
  <sheetViews>
    <sheetView topLeftCell="K1"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8" width="15" hidden="1" customWidth="1"/>
    <col min="19" max="25" width="15" customWidth="1"/>
  </cols>
  <sheetData>
    <row r="9" spans="2:25" ht="48.2" customHeight="1" x14ac:dyDescent="0.2">
      <c r="B9" s="10"/>
      <c r="C9" s="87" t="s">
        <v>180</v>
      </c>
      <c r="D9" s="87" t="s">
        <v>181</v>
      </c>
      <c r="E9" s="87" t="s">
        <v>182</v>
      </c>
      <c r="F9" s="87" t="s">
        <v>183</v>
      </c>
      <c r="G9" s="87" t="s">
        <v>205</v>
      </c>
      <c r="H9" s="87" t="s">
        <v>184</v>
      </c>
      <c r="I9" s="87" t="s">
        <v>185</v>
      </c>
      <c r="J9" s="88"/>
      <c r="K9" s="88"/>
      <c r="L9" s="87" t="s">
        <v>186</v>
      </c>
      <c r="M9" s="87" t="s">
        <v>187</v>
      </c>
      <c r="N9" s="87" t="s">
        <v>188</v>
      </c>
      <c r="O9" s="88" t="s">
        <v>189</v>
      </c>
      <c r="P9" s="88" t="s">
        <v>190</v>
      </c>
      <c r="Q9" s="87" t="s">
        <v>191</v>
      </c>
      <c r="R9" s="87" t="s">
        <v>192</v>
      </c>
      <c r="S9" s="87" t="s">
        <v>193</v>
      </c>
      <c r="T9" s="87" t="s">
        <v>194</v>
      </c>
      <c r="U9" s="87" t="s">
        <v>195</v>
      </c>
      <c r="V9" s="87" t="s">
        <v>196</v>
      </c>
      <c r="W9" s="87" t="s">
        <v>197</v>
      </c>
      <c r="X9" s="87" t="s">
        <v>198</v>
      </c>
      <c r="Y9" s="87" t="s">
        <v>199</v>
      </c>
    </row>
    <row r="10" spans="2:25" ht="73.5" customHeight="1" thickBot="1" x14ac:dyDescent="0.25">
      <c r="B10" s="10"/>
      <c r="C10" s="87"/>
      <c r="D10" s="87"/>
      <c r="E10" s="87"/>
      <c r="F10" s="87"/>
      <c r="G10" s="87"/>
      <c r="H10" s="87"/>
      <c r="I10" s="44" t="s">
        <v>200</v>
      </c>
      <c r="J10" s="44" t="s">
        <v>201</v>
      </c>
      <c r="K10" s="44" t="s">
        <v>202</v>
      </c>
      <c r="L10" s="87"/>
      <c r="M10" s="87"/>
      <c r="N10" s="44" t="s">
        <v>53</v>
      </c>
      <c r="O10" s="44" t="s">
        <v>203</v>
      </c>
      <c r="P10" s="44" t="s">
        <v>204</v>
      </c>
      <c r="Q10" s="87"/>
      <c r="R10" s="87"/>
      <c r="S10" s="87"/>
      <c r="T10" s="87"/>
      <c r="U10" s="87"/>
      <c r="V10" s="87"/>
      <c r="W10" s="87"/>
      <c r="X10" s="87"/>
      <c r="Y10" s="87"/>
    </row>
    <row r="11" spans="2:25" ht="20.100000000000001" customHeight="1" thickBot="1" x14ac:dyDescent="0.25">
      <c r="B11" s="3" t="s">
        <v>22</v>
      </c>
      <c r="C11" s="19">
        <v>33203</v>
      </c>
      <c r="D11" s="19">
        <v>25742</v>
      </c>
      <c r="E11" s="19">
        <v>7461</v>
      </c>
      <c r="F11" s="19">
        <v>34629</v>
      </c>
      <c r="G11" s="19">
        <v>755</v>
      </c>
      <c r="H11" s="19">
        <v>53</v>
      </c>
      <c r="I11" s="19">
        <v>24890</v>
      </c>
      <c r="J11" s="19">
        <v>615</v>
      </c>
      <c r="K11" s="19">
        <v>3430</v>
      </c>
      <c r="L11" s="19">
        <v>3188</v>
      </c>
      <c r="M11" s="19">
        <v>1698</v>
      </c>
      <c r="N11" s="19">
        <v>2613</v>
      </c>
      <c r="O11" s="19">
        <v>1961</v>
      </c>
      <c r="P11" s="19">
        <v>652</v>
      </c>
      <c r="Q11" s="36">
        <v>8585504</v>
      </c>
      <c r="R11" s="36">
        <v>4351531</v>
      </c>
      <c r="S11" s="45">
        <f>+(F11/Q11)*100</f>
        <v>0.40334265757723714</v>
      </c>
      <c r="T11" s="45">
        <f>+F11/R11*100</f>
        <v>0.79578888441792084</v>
      </c>
      <c r="U11" s="45">
        <f>+C11/R11*100</f>
        <v>0.76301880878247219</v>
      </c>
      <c r="V11" s="47">
        <f t="shared" ref="V11:V28" si="0">+N11/F11</f>
        <v>7.5456986918478727E-2</v>
      </c>
      <c r="W11" s="47">
        <f t="shared" ref="W11:W28" si="1">N11/C11</f>
        <v>7.8697708038430264E-2</v>
      </c>
      <c r="X11" s="47">
        <f>'Órdenes y Medidas'!C14/'Denuncias-Renuncias'!F11</f>
        <v>0.24488145773773426</v>
      </c>
      <c r="Y11" s="47">
        <f>'Órdenes y Medidas'!C14/'Denuncias-Renuncias'!C11</f>
        <v>0.2553986085594675</v>
      </c>
    </row>
    <row r="12" spans="2:25" ht="20.100000000000001" customHeight="1" thickBot="1" x14ac:dyDescent="0.25">
      <c r="B12" s="4" t="s">
        <v>23</v>
      </c>
      <c r="C12" s="20">
        <v>3457</v>
      </c>
      <c r="D12" s="20">
        <v>2254</v>
      </c>
      <c r="E12" s="20">
        <v>1203</v>
      </c>
      <c r="F12" s="20">
        <v>4244</v>
      </c>
      <c r="G12" s="20">
        <v>29</v>
      </c>
      <c r="H12" s="20">
        <v>14</v>
      </c>
      <c r="I12" s="20">
        <v>2943</v>
      </c>
      <c r="J12" s="20">
        <v>42</v>
      </c>
      <c r="K12" s="20">
        <v>760</v>
      </c>
      <c r="L12" s="20">
        <v>407</v>
      </c>
      <c r="M12" s="20">
        <v>49</v>
      </c>
      <c r="N12" s="20">
        <v>466</v>
      </c>
      <c r="O12" s="20">
        <v>294</v>
      </c>
      <c r="P12" s="20">
        <v>172</v>
      </c>
      <c r="Q12" s="20">
        <v>1319291</v>
      </c>
      <c r="R12" s="20">
        <v>668597</v>
      </c>
      <c r="S12" s="45">
        <f t="shared" ref="S12:S28" si="2">+(F12/Q12)*100</f>
        <v>0.32168793692976</v>
      </c>
      <c r="T12" s="45">
        <f t="shared" ref="T12:T28" si="3">+F12/R12*100</f>
        <v>0.63476204649437551</v>
      </c>
      <c r="U12" s="45">
        <f t="shared" ref="U12:U28" si="4">+C12/R12*100</f>
        <v>0.51705287340505557</v>
      </c>
      <c r="V12" s="48">
        <f t="shared" si="0"/>
        <v>0.10980207351555137</v>
      </c>
      <c r="W12" s="48">
        <f t="shared" si="1"/>
        <v>0.13479895863465433</v>
      </c>
      <c r="X12" s="48">
        <f>'Órdenes y Medidas'!C15/'Denuncias-Renuncias'!F12</f>
        <v>0.23892554194156457</v>
      </c>
      <c r="Y12" s="48">
        <f>'Órdenes y Medidas'!C15/'Denuncias-Renuncias'!C12</f>
        <v>0.29331790569858257</v>
      </c>
    </row>
    <row r="13" spans="2:25" ht="20.100000000000001" customHeight="1" thickBot="1" x14ac:dyDescent="0.25">
      <c r="B13" s="4" t="s">
        <v>24</v>
      </c>
      <c r="C13" s="20">
        <v>2788</v>
      </c>
      <c r="D13" s="20">
        <v>2147</v>
      </c>
      <c r="E13" s="20">
        <v>641</v>
      </c>
      <c r="F13" s="20">
        <v>2889</v>
      </c>
      <c r="G13" s="20">
        <v>20</v>
      </c>
      <c r="H13" s="20">
        <v>7</v>
      </c>
      <c r="I13" s="20">
        <v>1973</v>
      </c>
      <c r="J13" s="20">
        <v>22</v>
      </c>
      <c r="K13" s="20">
        <v>391</v>
      </c>
      <c r="L13" s="20">
        <v>410</v>
      </c>
      <c r="M13" s="20">
        <v>66</v>
      </c>
      <c r="N13" s="20">
        <v>535</v>
      </c>
      <c r="O13" s="20">
        <v>418</v>
      </c>
      <c r="P13" s="20">
        <v>117</v>
      </c>
      <c r="Q13" s="20">
        <v>1022800</v>
      </c>
      <c r="R13" s="20">
        <v>534663</v>
      </c>
      <c r="S13" s="45">
        <f t="shared" si="2"/>
        <v>0.28245991396167386</v>
      </c>
      <c r="T13" s="45">
        <f t="shared" si="3"/>
        <v>0.54034036393017648</v>
      </c>
      <c r="U13" s="45">
        <f t="shared" si="4"/>
        <v>0.52144996006830469</v>
      </c>
      <c r="V13" s="48">
        <f t="shared" si="0"/>
        <v>0.18518518518518517</v>
      </c>
      <c r="W13" s="48">
        <f t="shared" si="1"/>
        <v>0.19189383070301291</v>
      </c>
      <c r="X13" s="48">
        <f>'Órdenes y Medidas'!C16/'Denuncias-Renuncias'!F13</f>
        <v>0.31014191761855314</v>
      </c>
      <c r="Y13" s="48">
        <f>'Órdenes y Medidas'!C16/'Denuncias-Renuncias'!C13</f>
        <v>0.321377331420373</v>
      </c>
    </row>
    <row r="14" spans="2:25" ht="20.100000000000001" customHeight="1" thickBot="1" x14ac:dyDescent="0.25">
      <c r="B14" s="4" t="s">
        <v>25</v>
      </c>
      <c r="C14" s="20">
        <v>6315</v>
      </c>
      <c r="D14" s="20">
        <v>3528</v>
      </c>
      <c r="E14" s="20">
        <v>2787</v>
      </c>
      <c r="F14" s="20">
        <v>6493</v>
      </c>
      <c r="G14" s="20">
        <v>254</v>
      </c>
      <c r="H14" s="20">
        <v>15</v>
      </c>
      <c r="I14" s="20">
        <v>4525</v>
      </c>
      <c r="J14" s="20">
        <v>127</v>
      </c>
      <c r="K14" s="20">
        <v>844</v>
      </c>
      <c r="L14" s="20">
        <v>651</v>
      </c>
      <c r="M14" s="20">
        <v>77</v>
      </c>
      <c r="N14" s="20">
        <v>544</v>
      </c>
      <c r="O14" s="20">
        <v>332</v>
      </c>
      <c r="P14" s="20">
        <v>212</v>
      </c>
      <c r="Q14" s="20">
        <v>1149460</v>
      </c>
      <c r="R14" s="20">
        <v>576703</v>
      </c>
      <c r="S14" s="45">
        <f t="shared" si="2"/>
        <v>0.56487394080698761</v>
      </c>
      <c r="T14" s="45">
        <f t="shared" si="3"/>
        <v>1.1258828200997741</v>
      </c>
      <c r="U14" s="45">
        <f t="shared" si="4"/>
        <v>1.0950177127568264</v>
      </c>
      <c r="V14" s="48">
        <f t="shared" si="0"/>
        <v>8.3782535037732947E-2</v>
      </c>
      <c r="W14" s="48">
        <f t="shared" si="1"/>
        <v>8.6144101346001589E-2</v>
      </c>
      <c r="X14" s="48">
        <f>'Órdenes y Medidas'!C17/'Denuncias-Renuncias'!F14</f>
        <v>0.19528723240412751</v>
      </c>
      <c r="Y14" s="48">
        <f>'Órdenes y Medidas'!C17/'Denuncias-Renuncias'!C14</f>
        <v>0.20079176563737133</v>
      </c>
    </row>
    <row r="15" spans="2:25" ht="20.100000000000001" customHeight="1" thickBot="1" x14ac:dyDescent="0.25">
      <c r="B15" s="4" t="s">
        <v>26</v>
      </c>
      <c r="C15" s="20">
        <v>9773</v>
      </c>
      <c r="D15" s="20">
        <v>7757</v>
      </c>
      <c r="E15" s="20">
        <v>2016</v>
      </c>
      <c r="F15" s="20">
        <v>9786</v>
      </c>
      <c r="G15" s="20">
        <v>267</v>
      </c>
      <c r="H15" s="20">
        <v>19</v>
      </c>
      <c r="I15" s="20">
        <v>6666</v>
      </c>
      <c r="J15" s="20">
        <v>111</v>
      </c>
      <c r="K15" s="20">
        <v>1073</v>
      </c>
      <c r="L15" s="20">
        <v>1462</v>
      </c>
      <c r="M15" s="20">
        <v>188</v>
      </c>
      <c r="N15" s="20">
        <v>1403</v>
      </c>
      <c r="O15" s="20">
        <v>951</v>
      </c>
      <c r="P15" s="20">
        <v>452</v>
      </c>
      <c r="Q15" s="20">
        <v>2153389</v>
      </c>
      <c r="R15" s="20">
        <v>1087418</v>
      </c>
      <c r="S15" s="45">
        <f t="shared" si="2"/>
        <v>0.45444645626034125</v>
      </c>
      <c r="T15" s="45">
        <f t="shared" si="3"/>
        <v>0.89992992575072328</v>
      </c>
      <c r="U15" s="45">
        <f t="shared" si="4"/>
        <v>0.89873443330899438</v>
      </c>
      <c r="V15" s="48">
        <f t="shared" si="0"/>
        <v>0.1433680768444717</v>
      </c>
      <c r="W15" s="48">
        <f t="shared" si="1"/>
        <v>0.14355878440601658</v>
      </c>
      <c r="X15" s="48">
        <f>'Órdenes y Medidas'!C18/'Denuncias-Renuncias'!F15</f>
        <v>0.25209482934804822</v>
      </c>
      <c r="Y15" s="48">
        <f>'Órdenes y Medidas'!C18/'Denuncias-Renuncias'!C15</f>
        <v>0.25243016473958868</v>
      </c>
    </row>
    <row r="16" spans="2:25" ht="20.100000000000001" customHeight="1" thickBot="1" x14ac:dyDescent="0.25">
      <c r="B16" s="4" t="s">
        <v>27</v>
      </c>
      <c r="C16" s="20">
        <v>1965</v>
      </c>
      <c r="D16" s="20">
        <v>1606</v>
      </c>
      <c r="E16" s="20">
        <v>359</v>
      </c>
      <c r="F16" s="20">
        <v>2004</v>
      </c>
      <c r="G16" s="20">
        <v>19</v>
      </c>
      <c r="H16" s="20">
        <v>1</v>
      </c>
      <c r="I16" s="20">
        <v>1210</v>
      </c>
      <c r="J16" s="20">
        <v>43</v>
      </c>
      <c r="K16" s="20">
        <v>75</v>
      </c>
      <c r="L16" s="20">
        <v>281</v>
      </c>
      <c r="M16" s="20">
        <v>375</v>
      </c>
      <c r="N16" s="20">
        <v>112</v>
      </c>
      <c r="O16" s="20">
        <v>76</v>
      </c>
      <c r="P16" s="20">
        <v>36</v>
      </c>
      <c r="Q16" s="20">
        <v>581078</v>
      </c>
      <c r="R16" s="20">
        <v>299277</v>
      </c>
      <c r="S16" s="45">
        <f t="shared" si="2"/>
        <v>0.34487624725079941</v>
      </c>
      <c r="T16" s="45">
        <f t="shared" si="3"/>
        <v>0.66961376918373283</v>
      </c>
      <c r="U16" s="45">
        <f t="shared" si="4"/>
        <v>0.65658236349602539</v>
      </c>
      <c r="V16" s="48">
        <f t="shared" si="0"/>
        <v>5.588822355289421E-2</v>
      </c>
      <c r="W16" s="48">
        <f t="shared" si="1"/>
        <v>5.6997455470737916E-2</v>
      </c>
      <c r="X16" s="48">
        <f>'Órdenes y Medidas'!C19/'Denuncias-Renuncias'!F16</f>
        <v>0.13922155688622753</v>
      </c>
      <c r="Y16" s="48">
        <f>'Órdenes y Medidas'!C19/'Denuncias-Renuncias'!C16</f>
        <v>0.14198473282442747</v>
      </c>
    </row>
    <row r="17" spans="2:25" ht="20.100000000000001" customHeight="1" thickBot="1" x14ac:dyDescent="0.25">
      <c r="B17" s="4" t="s">
        <v>28</v>
      </c>
      <c r="C17" s="20">
        <v>5162</v>
      </c>
      <c r="D17" s="20">
        <v>3764</v>
      </c>
      <c r="E17" s="20">
        <v>1398</v>
      </c>
      <c r="F17" s="20">
        <v>5269</v>
      </c>
      <c r="G17" s="20">
        <v>63</v>
      </c>
      <c r="H17" s="20">
        <v>19</v>
      </c>
      <c r="I17" s="20">
        <v>4227</v>
      </c>
      <c r="J17" s="20">
        <v>90</v>
      </c>
      <c r="K17" s="20">
        <v>690</v>
      </c>
      <c r="L17" s="20">
        <v>135</v>
      </c>
      <c r="M17" s="20">
        <v>45</v>
      </c>
      <c r="N17" s="20">
        <v>505</v>
      </c>
      <c r="O17" s="20">
        <v>326</v>
      </c>
      <c r="P17" s="20">
        <v>179</v>
      </c>
      <c r="Q17" s="20">
        <v>2399548</v>
      </c>
      <c r="R17" s="20">
        <v>1218147</v>
      </c>
      <c r="S17" s="45">
        <f t="shared" si="2"/>
        <v>0.21958302146904335</v>
      </c>
      <c r="T17" s="45">
        <f t="shared" si="3"/>
        <v>0.43254221370655593</v>
      </c>
      <c r="U17" s="45">
        <f t="shared" si="4"/>
        <v>0.42375838055669801</v>
      </c>
      <c r="V17" s="48">
        <f t="shared" si="0"/>
        <v>9.5843613588916299E-2</v>
      </c>
      <c r="W17" s="48">
        <f t="shared" si="1"/>
        <v>9.7830298333979077E-2</v>
      </c>
      <c r="X17" s="48">
        <f>'Órdenes y Medidas'!C20/'Denuncias-Renuncias'!F17</f>
        <v>0.29037768077434051</v>
      </c>
      <c r="Y17" s="48">
        <f>'Órdenes y Medidas'!C20/'Denuncias-Renuncias'!C17</f>
        <v>0.29639674544750094</v>
      </c>
    </row>
    <row r="18" spans="2:25" ht="20.100000000000001" customHeight="1" thickBot="1" x14ac:dyDescent="0.25">
      <c r="B18" s="4" t="s">
        <v>29</v>
      </c>
      <c r="C18" s="20">
        <v>5862</v>
      </c>
      <c r="D18" s="20">
        <v>4046</v>
      </c>
      <c r="E18" s="20">
        <v>1816</v>
      </c>
      <c r="F18" s="20">
        <v>6051</v>
      </c>
      <c r="G18" s="20">
        <v>91</v>
      </c>
      <c r="H18" s="20">
        <v>4</v>
      </c>
      <c r="I18" s="20">
        <v>4721</v>
      </c>
      <c r="J18" s="20">
        <v>147</v>
      </c>
      <c r="K18" s="20">
        <v>486</v>
      </c>
      <c r="L18" s="20">
        <v>538</v>
      </c>
      <c r="M18" s="20">
        <v>64</v>
      </c>
      <c r="N18" s="20">
        <v>432</v>
      </c>
      <c r="O18" s="20">
        <v>313</v>
      </c>
      <c r="P18" s="20">
        <v>119</v>
      </c>
      <c r="Q18" s="20">
        <v>2032863</v>
      </c>
      <c r="R18" s="20">
        <v>1015909</v>
      </c>
      <c r="S18" s="45">
        <f t="shared" si="2"/>
        <v>0.2976590158805586</v>
      </c>
      <c r="T18" s="45">
        <f t="shared" si="3"/>
        <v>0.59562421437353152</v>
      </c>
      <c r="U18" s="45">
        <f t="shared" si="4"/>
        <v>0.57702018586310388</v>
      </c>
      <c r="V18" s="48">
        <f t="shared" si="0"/>
        <v>7.1393158155676748E-2</v>
      </c>
      <c r="W18" s="48">
        <f t="shared" si="1"/>
        <v>7.3694984646878195E-2</v>
      </c>
      <c r="X18" s="48">
        <f>'Órdenes y Medidas'!C21/'Denuncias-Renuncias'!F18</f>
        <v>0.31151875723020989</v>
      </c>
      <c r="Y18" s="48">
        <f>'Órdenes y Medidas'!C21/'Denuncias-Renuncias'!C18</f>
        <v>0.3215626066189014</v>
      </c>
    </row>
    <row r="19" spans="2:25" ht="20.100000000000001" customHeight="1" thickBot="1" x14ac:dyDescent="0.25">
      <c r="B19" s="4" t="s">
        <v>30</v>
      </c>
      <c r="C19" s="20">
        <v>21656</v>
      </c>
      <c r="D19" s="20">
        <v>13030</v>
      </c>
      <c r="E19" s="20">
        <v>8626</v>
      </c>
      <c r="F19" s="20">
        <v>22394</v>
      </c>
      <c r="G19" s="20">
        <v>558</v>
      </c>
      <c r="H19" s="20">
        <v>43</v>
      </c>
      <c r="I19" s="20">
        <v>16053</v>
      </c>
      <c r="J19" s="20">
        <v>336</v>
      </c>
      <c r="K19" s="20">
        <v>3128</v>
      </c>
      <c r="L19" s="20">
        <v>1971</v>
      </c>
      <c r="M19" s="20">
        <v>305</v>
      </c>
      <c r="N19" s="20">
        <v>2764</v>
      </c>
      <c r="O19" s="20">
        <v>1611</v>
      </c>
      <c r="P19" s="20">
        <v>1153</v>
      </c>
      <c r="Q19" s="20">
        <v>7675217</v>
      </c>
      <c r="R19" s="20">
        <v>3905094</v>
      </c>
      <c r="S19" s="45">
        <f t="shared" si="2"/>
        <v>0.29177025222869923</v>
      </c>
      <c r="T19" s="45">
        <f t="shared" si="3"/>
        <v>0.57345610630627586</v>
      </c>
      <c r="U19" s="45">
        <f t="shared" si="4"/>
        <v>0.55455771359152939</v>
      </c>
      <c r="V19" s="48">
        <f t="shared" si="0"/>
        <v>0.12342591765651514</v>
      </c>
      <c r="W19" s="48">
        <f t="shared" si="1"/>
        <v>0.12763206501662358</v>
      </c>
      <c r="X19" s="48">
        <f>'Órdenes y Medidas'!C22/'Denuncias-Renuncias'!F19</f>
        <v>0.24783424131463785</v>
      </c>
      <c r="Y19" s="48">
        <f>'Órdenes y Medidas'!C22/'Denuncias-Renuncias'!C19</f>
        <v>0.25628001477650536</v>
      </c>
    </row>
    <row r="20" spans="2:25" ht="20.100000000000001" customHeight="1" thickBot="1" x14ac:dyDescent="0.25">
      <c r="B20" s="4" t="s">
        <v>31</v>
      </c>
      <c r="C20" s="20">
        <v>22957</v>
      </c>
      <c r="D20" s="20">
        <v>14688</v>
      </c>
      <c r="E20" s="20">
        <v>8269</v>
      </c>
      <c r="F20" s="20">
        <v>23932</v>
      </c>
      <c r="G20" s="20">
        <v>566</v>
      </c>
      <c r="H20" s="20">
        <v>79</v>
      </c>
      <c r="I20" s="20">
        <v>15390</v>
      </c>
      <c r="J20" s="20">
        <v>256</v>
      </c>
      <c r="K20" s="20">
        <v>3243</v>
      </c>
      <c r="L20" s="20">
        <v>3716</v>
      </c>
      <c r="M20" s="20">
        <v>682</v>
      </c>
      <c r="N20" s="20">
        <v>2443</v>
      </c>
      <c r="O20" s="20">
        <v>1443</v>
      </c>
      <c r="P20" s="20">
        <v>1000</v>
      </c>
      <c r="Q20" s="20">
        <v>5003769</v>
      </c>
      <c r="R20" s="20">
        <v>2538427</v>
      </c>
      <c r="S20" s="45">
        <f t="shared" si="2"/>
        <v>0.47827947293330286</v>
      </c>
      <c r="T20" s="45">
        <f t="shared" si="3"/>
        <v>0.94278858521438669</v>
      </c>
      <c r="U20" s="45">
        <f t="shared" si="4"/>
        <v>0.90437897170176662</v>
      </c>
      <c r="V20" s="48">
        <f t="shared" si="0"/>
        <v>0.10208089587163631</v>
      </c>
      <c r="W20" s="48">
        <f t="shared" si="1"/>
        <v>0.1064163435989023</v>
      </c>
      <c r="X20" s="48">
        <f>'Órdenes y Medidas'!C23/'Denuncias-Renuncias'!F20</f>
        <v>0.23249206083904395</v>
      </c>
      <c r="Y20" s="48">
        <f>'Órdenes y Medidas'!C23/'Denuncias-Renuncias'!C20</f>
        <v>0.24236616282615325</v>
      </c>
    </row>
    <row r="21" spans="2:25" ht="20.100000000000001" customHeight="1" thickBot="1" x14ac:dyDescent="0.25">
      <c r="B21" s="4" t="s">
        <v>32</v>
      </c>
      <c r="C21" s="20">
        <v>2475</v>
      </c>
      <c r="D21" s="20">
        <v>2217</v>
      </c>
      <c r="E21" s="20">
        <v>258</v>
      </c>
      <c r="F21" s="20">
        <v>2513</v>
      </c>
      <c r="G21" s="20">
        <v>66</v>
      </c>
      <c r="H21" s="20">
        <v>2</v>
      </c>
      <c r="I21" s="20">
        <v>1752</v>
      </c>
      <c r="J21" s="20">
        <v>35</v>
      </c>
      <c r="K21" s="20">
        <v>325</v>
      </c>
      <c r="L21" s="20">
        <v>116</v>
      </c>
      <c r="M21" s="20">
        <v>217</v>
      </c>
      <c r="N21" s="20">
        <v>127</v>
      </c>
      <c r="O21" s="20">
        <v>97</v>
      </c>
      <c r="P21" s="20">
        <v>30</v>
      </c>
      <c r="Q21" s="20">
        <v>1067710</v>
      </c>
      <c r="R21" s="20">
        <v>539210</v>
      </c>
      <c r="S21" s="45">
        <f t="shared" si="2"/>
        <v>0.23536353504228674</v>
      </c>
      <c r="T21" s="45">
        <f t="shared" si="3"/>
        <v>0.46605218745943133</v>
      </c>
      <c r="U21" s="45">
        <f t="shared" si="4"/>
        <v>0.45900484041468076</v>
      </c>
      <c r="V21" s="48">
        <f t="shared" si="0"/>
        <v>5.0537206526064464E-2</v>
      </c>
      <c r="W21" s="48">
        <f t="shared" si="1"/>
        <v>5.131313131313131E-2</v>
      </c>
      <c r="X21" s="48">
        <f>'Órdenes y Medidas'!C24/'Denuncias-Renuncias'!F21</f>
        <v>0.33744528452049344</v>
      </c>
      <c r="Y21" s="48">
        <f>'Órdenes y Medidas'!C24/'Denuncias-Renuncias'!C21</f>
        <v>0.34262626262626261</v>
      </c>
    </row>
    <row r="22" spans="2:25" ht="20.100000000000001" customHeight="1" thickBot="1" x14ac:dyDescent="0.25">
      <c r="B22" s="4" t="s">
        <v>33</v>
      </c>
      <c r="C22" s="20">
        <v>5997</v>
      </c>
      <c r="D22" s="20">
        <v>4952</v>
      </c>
      <c r="E22" s="20">
        <v>1045</v>
      </c>
      <c r="F22" s="20">
        <v>6551</v>
      </c>
      <c r="G22" s="20">
        <v>210</v>
      </c>
      <c r="H22" s="20">
        <v>16</v>
      </c>
      <c r="I22" s="20">
        <v>5166</v>
      </c>
      <c r="J22" s="20">
        <v>119</v>
      </c>
      <c r="K22" s="20">
        <v>488</v>
      </c>
      <c r="L22" s="20">
        <v>467</v>
      </c>
      <c r="M22" s="20">
        <v>85</v>
      </c>
      <c r="N22" s="20">
        <v>366</v>
      </c>
      <c r="O22" s="20">
        <v>274</v>
      </c>
      <c r="P22" s="20">
        <v>92</v>
      </c>
      <c r="Q22" s="20">
        <v>2699499</v>
      </c>
      <c r="R22" s="20">
        <v>1400535</v>
      </c>
      <c r="S22" s="45">
        <f t="shared" si="2"/>
        <v>0.24267465926084802</v>
      </c>
      <c r="T22" s="45">
        <f t="shared" si="3"/>
        <v>0.46774982417433342</v>
      </c>
      <c r="U22" s="45">
        <f t="shared" si="4"/>
        <v>0.42819351176514692</v>
      </c>
      <c r="V22" s="48">
        <f t="shared" si="0"/>
        <v>5.5869332926270797E-2</v>
      </c>
      <c r="W22" s="48">
        <f t="shared" si="1"/>
        <v>6.1030515257628815E-2</v>
      </c>
      <c r="X22" s="48">
        <f>'Órdenes y Medidas'!C25/'Denuncias-Renuncias'!F22</f>
        <v>0.30865516715005342</v>
      </c>
      <c r="Y22" s="48">
        <f>'Órdenes y Medidas'!C25/'Denuncias-Renuncias'!C22</f>
        <v>0.33716858429214608</v>
      </c>
    </row>
    <row r="23" spans="2:25" ht="20.100000000000001" customHeight="1" thickBot="1" x14ac:dyDescent="0.25">
      <c r="B23" s="4" t="s">
        <v>34</v>
      </c>
      <c r="C23" s="20">
        <v>24964</v>
      </c>
      <c r="D23" s="20">
        <v>13726</v>
      </c>
      <c r="E23" s="20">
        <v>11238</v>
      </c>
      <c r="F23" s="20">
        <v>26166</v>
      </c>
      <c r="G23" s="20">
        <v>451</v>
      </c>
      <c r="H23" s="20">
        <v>73</v>
      </c>
      <c r="I23" s="20">
        <v>18437</v>
      </c>
      <c r="J23" s="20">
        <v>669</v>
      </c>
      <c r="K23" s="20">
        <v>4519</v>
      </c>
      <c r="L23" s="20">
        <v>1580</v>
      </c>
      <c r="M23" s="20">
        <v>437</v>
      </c>
      <c r="N23" s="20">
        <v>3465</v>
      </c>
      <c r="O23" s="20">
        <v>1943</v>
      </c>
      <c r="P23" s="20">
        <v>1522</v>
      </c>
      <c r="Q23" s="20">
        <v>6663394</v>
      </c>
      <c r="R23" s="20">
        <v>3476082</v>
      </c>
      <c r="S23" s="45">
        <f t="shared" si="2"/>
        <v>0.39268276797079688</v>
      </c>
      <c r="T23" s="45">
        <f t="shared" si="3"/>
        <v>0.75274403768380604</v>
      </c>
      <c r="U23" s="45">
        <f t="shared" si="4"/>
        <v>0.71816487643271942</v>
      </c>
      <c r="V23" s="48">
        <f t="shared" si="0"/>
        <v>0.13242375601926162</v>
      </c>
      <c r="W23" s="48">
        <f t="shared" si="1"/>
        <v>0.1387998718154142</v>
      </c>
      <c r="X23" s="48">
        <f>'Órdenes y Medidas'!C26/'Denuncias-Renuncias'!F23</f>
        <v>0.22445157838416266</v>
      </c>
      <c r="Y23" s="48">
        <f>'Órdenes y Medidas'!C26/'Denuncias-Renuncias'!C23</f>
        <v>0.23525877263259093</v>
      </c>
    </row>
    <row r="24" spans="2:25" ht="20.100000000000001" customHeight="1" thickBot="1" x14ac:dyDescent="0.25">
      <c r="B24" s="4" t="s">
        <v>35</v>
      </c>
      <c r="C24" s="20">
        <v>6364</v>
      </c>
      <c r="D24" s="20">
        <v>3903</v>
      </c>
      <c r="E24" s="20">
        <v>2461</v>
      </c>
      <c r="F24" s="20">
        <v>6426</v>
      </c>
      <c r="G24" s="20">
        <v>19</v>
      </c>
      <c r="H24" s="20">
        <v>20</v>
      </c>
      <c r="I24" s="20">
        <v>4694</v>
      </c>
      <c r="J24" s="20">
        <v>186</v>
      </c>
      <c r="K24" s="20">
        <v>671</v>
      </c>
      <c r="L24" s="20">
        <v>655</v>
      </c>
      <c r="M24" s="20">
        <v>181</v>
      </c>
      <c r="N24" s="20">
        <v>421</v>
      </c>
      <c r="O24" s="20">
        <v>243</v>
      </c>
      <c r="P24" s="20">
        <v>178</v>
      </c>
      <c r="Q24" s="20">
        <v>1493898</v>
      </c>
      <c r="R24" s="20">
        <v>746283</v>
      </c>
      <c r="S24" s="45">
        <f t="shared" si="2"/>
        <v>0.43014984958812447</v>
      </c>
      <c r="T24" s="45">
        <f t="shared" si="3"/>
        <v>0.86106745028360565</v>
      </c>
      <c r="U24" s="45">
        <f t="shared" si="4"/>
        <v>0.85275960996029654</v>
      </c>
      <c r="V24" s="48">
        <f t="shared" si="0"/>
        <v>6.5515094926859627E-2</v>
      </c>
      <c r="W24" s="48">
        <f t="shared" si="1"/>
        <v>6.615336266499057E-2</v>
      </c>
      <c r="X24" s="48">
        <f>'Órdenes y Medidas'!C27/'Denuncias-Renuncias'!F24</f>
        <v>0.24727668845315903</v>
      </c>
      <c r="Y24" s="48">
        <f>'Órdenes y Medidas'!C27/'Denuncias-Renuncias'!C24</f>
        <v>0.24968573224387178</v>
      </c>
    </row>
    <row r="25" spans="2:25" ht="20.100000000000001" customHeight="1" thickBot="1" x14ac:dyDescent="0.25">
      <c r="B25" s="4" t="s">
        <v>36</v>
      </c>
      <c r="C25" s="20">
        <v>1919</v>
      </c>
      <c r="D25" s="20">
        <v>1055</v>
      </c>
      <c r="E25" s="20">
        <v>864</v>
      </c>
      <c r="F25" s="20">
        <v>1957</v>
      </c>
      <c r="G25" s="20">
        <v>17</v>
      </c>
      <c r="H25" s="20">
        <v>14</v>
      </c>
      <c r="I25" s="20">
        <v>1335</v>
      </c>
      <c r="J25" s="20">
        <v>7</v>
      </c>
      <c r="K25" s="20">
        <v>270</v>
      </c>
      <c r="L25" s="20">
        <v>270</v>
      </c>
      <c r="M25" s="20">
        <v>44</v>
      </c>
      <c r="N25" s="20">
        <v>83</v>
      </c>
      <c r="O25" s="20">
        <v>47</v>
      </c>
      <c r="P25" s="20">
        <v>36</v>
      </c>
      <c r="Q25" s="20">
        <v>654214</v>
      </c>
      <c r="R25" s="20">
        <v>330583</v>
      </c>
      <c r="S25" s="45">
        <f t="shared" si="2"/>
        <v>0.29913759106347465</v>
      </c>
      <c r="T25" s="45">
        <f t="shared" si="3"/>
        <v>0.59198446381090375</v>
      </c>
      <c r="U25" s="45">
        <f t="shared" si="4"/>
        <v>0.58048961985341052</v>
      </c>
      <c r="V25" s="48">
        <f t="shared" si="0"/>
        <v>4.2411854879918241E-2</v>
      </c>
      <c r="W25" s="48">
        <f t="shared" si="1"/>
        <v>4.3251693590411672E-2</v>
      </c>
      <c r="X25" s="48">
        <f>'Órdenes y Medidas'!C28/'Denuncias-Renuncias'!F25</f>
        <v>0.20081757792539601</v>
      </c>
      <c r="Y25" s="48">
        <f>'Órdenes y Medidas'!C28/'Denuncias-Renuncias'!C25</f>
        <v>0.20479416362688901</v>
      </c>
    </row>
    <row r="26" spans="2:25" ht="20.100000000000001" customHeight="1" thickBot="1" x14ac:dyDescent="0.25">
      <c r="B26" s="5" t="s">
        <v>37</v>
      </c>
      <c r="C26" s="20">
        <v>5713</v>
      </c>
      <c r="D26" s="20">
        <v>3721</v>
      </c>
      <c r="E26" s="20">
        <v>1992</v>
      </c>
      <c r="F26" s="20">
        <v>5931</v>
      </c>
      <c r="G26" s="20">
        <v>301</v>
      </c>
      <c r="H26" s="20">
        <v>26</v>
      </c>
      <c r="I26" s="20">
        <v>3515</v>
      </c>
      <c r="J26" s="20">
        <v>65</v>
      </c>
      <c r="K26" s="20">
        <v>1614</v>
      </c>
      <c r="L26" s="20">
        <v>236</v>
      </c>
      <c r="M26" s="20">
        <v>174</v>
      </c>
      <c r="N26" s="20">
        <v>706</v>
      </c>
      <c r="O26" s="20">
        <v>388</v>
      </c>
      <c r="P26" s="20">
        <v>318</v>
      </c>
      <c r="Q26" s="20">
        <v>2207776</v>
      </c>
      <c r="R26" s="20">
        <v>1134702</v>
      </c>
      <c r="S26" s="45">
        <f t="shared" si="2"/>
        <v>0.26864138390851244</v>
      </c>
      <c r="T26" s="45">
        <f t="shared" si="3"/>
        <v>0.52269230159107849</v>
      </c>
      <c r="U26" s="45">
        <f t="shared" si="4"/>
        <v>0.50348020890066292</v>
      </c>
      <c r="V26" s="48">
        <f t="shared" si="0"/>
        <v>0.11903557578823133</v>
      </c>
      <c r="W26" s="48">
        <f t="shared" si="1"/>
        <v>0.12357780500612638</v>
      </c>
      <c r="X26" s="48">
        <f>'Órdenes y Medidas'!C29/'Denuncias-Renuncias'!F26</f>
        <v>0.14061709661102681</v>
      </c>
      <c r="Y26" s="48">
        <f>'Órdenes y Medidas'!C29/'Denuncias-Renuncias'!C26</f>
        <v>0.14598284614038159</v>
      </c>
    </row>
    <row r="27" spans="2:25" ht="20.100000000000001" customHeight="1" thickBot="1" x14ac:dyDescent="0.25">
      <c r="B27" s="6" t="s">
        <v>38</v>
      </c>
      <c r="C27" s="21">
        <v>808</v>
      </c>
      <c r="D27" s="21">
        <v>483</v>
      </c>
      <c r="E27" s="21">
        <v>325</v>
      </c>
      <c r="F27" s="21">
        <v>822</v>
      </c>
      <c r="G27" s="21">
        <v>0</v>
      </c>
      <c r="H27" s="21">
        <v>0</v>
      </c>
      <c r="I27" s="21">
        <v>732</v>
      </c>
      <c r="J27" s="21">
        <v>0</v>
      </c>
      <c r="K27" s="21">
        <v>52</v>
      </c>
      <c r="L27" s="21">
        <v>25</v>
      </c>
      <c r="M27" s="21">
        <v>13</v>
      </c>
      <c r="N27" s="21">
        <v>92</v>
      </c>
      <c r="O27" s="21">
        <v>53</v>
      </c>
      <c r="P27" s="21">
        <v>39</v>
      </c>
      <c r="Q27" s="21">
        <v>316798</v>
      </c>
      <c r="R27" s="21">
        <v>160619</v>
      </c>
      <c r="S27" s="45">
        <f t="shared" si="2"/>
        <v>0.25947133504630709</v>
      </c>
      <c r="T27" s="45">
        <f t="shared" si="3"/>
        <v>0.51177008946637692</v>
      </c>
      <c r="U27" s="45">
        <f t="shared" si="4"/>
        <v>0.50305381057035592</v>
      </c>
      <c r="V27" s="49">
        <f t="shared" si="0"/>
        <v>0.11192214111922141</v>
      </c>
      <c r="W27" s="49">
        <f t="shared" si="1"/>
        <v>0.11386138613861387</v>
      </c>
      <c r="X27" s="49">
        <f>'Órdenes y Medidas'!C30/'Denuncias-Renuncias'!F27</f>
        <v>0.27737226277372262</v>
      </c>
      <c r="Y27" s="49">
        <f>'Órdenes y Medidas'!C30/'Denuncias-Renuncias'!C27</f>
        <v>0.28217821782178215</v>
      </c>
    </row>
    <row r="28" spans="2:25" ht="20.100000000000001" customHeight="1" thickBot="1" x14ac:dyDescent="0.25">
      <c r="B28" s="7" t="s">
        <v>39</v>
      </c>
      <c r="C28" s="9">
        <f>SUM(C11:C27)</f>
        <v>161378</v>
      </c>
      <c r="D28" s="9">
        <f t="shared" ref="D28:P28" si="5">SUM(D11:D27)</f>
        <v>108619</v>
      </c>
      <c r="E28" s="9">
        <f t="shared" si="5"/>
        <v>52759</v>
      </c>
      <c r="F28" s="9">
        <f t="shared" si="5"/>
        <v>168057</v>
      </c>
      <c r="G28" s="9">
        <f t="shared" si="5"/>
        <v>3686</v>
      </c>
      <c r="H28" s="9">
        <f t="shared" si="5"/>
        <v>405</v>
      </c>
      <c r="I28" s="9">
        <f t="shared" si="5"/>
        <v>118229</v>
      </c>
      <c r="J28" s="9">
        <f t="shared" si="5"/>
        <v>2870</v>
      </c>
      <c r="K28" s="9">
        <f t="shared" si="5"/>
        <v>22059</v>
      </c>
      <c r="L28" s="9">
        <f t="shared" si="5"/>
        <v>16108</v>
      </c>
      <c r="M28" s="9">
        <f t="shared" si="5"/>
        <v>4700</v>
      </c>
      <c r="N28" s="9">
        <f t="shared" si="5"/>
        <v>17077</v>
      </c>
      <c r="O28" s="9">
        <f t="shared" si="5"/>
        <v>10770</v>
      </c>
      <c r="P28" s="9">
        <f t="shared" si="5"/>
        <v>6307</v>
      </c>
      <c r="Q28" s="9">
        <f>SUM(Q11:Q27)</f>
        <v>47026208</v>
      </c>
      <c r="R28" s="9">
        <f>SUM(R11:R27)</f>
        <v>23983780</v>
      </c>
      <c r="S28" s="46">
        <f t="shared" si="2"/>
        <v>0.35736881017495603</v>
      </c>
      <c r="T28" s="46">
        <f t="shared" si="3"/>
        <v>0.70071106389401505</v>
      </c>
      <c r="U28" s="46">
        <f t="shared" si="4"/>
        <v>0.67286307662928857</v>
      </c>
      <c r="V28" s="50">
        <f t="shared" si="0"/>
        <v>0.10161433323217718</v>
      </c>
      <c r="W28" s="50">
        <f t="shared" si="1"/>
        <v>0.10581987631523504</v>
      </c>
      <c r="X28" s="50">
        <f>'Órdenes y Medidas'!C31/'Denuncias-Renuncias'!F28</f>
        <v>0.24229874387856501</v>
      </c>
      <c r="Y28" s="50">
        <f>'Órdenes y Medidas'!C31/'Denuncias-Renuncias'!C28</f>
        <v>0.25232683513242199</v>
      </c>
    </row>
    <row r="29" spans="2:25" x14ac:dyDescent="0.2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  <row r="31" spans="2:25" x14ac:dyDescent="0.2">
      <c r="S31" s="64"/>
      <c r="T31" s="64"/>
    </row>
    <row r="32" spans="2:25" x14ac:dyDescent="0.2">
      <c r="S32" s="64"/>
      <c r="T32" s="64"/>
    </row>
    <row r="33" spans="17:20" x14ac:dyDescent="0.2">
      <c r="S33" s="64"/>
      <c r="T33" s="64"/>
    </row>
    <row r="34" spans="17:20" x14ac:dyDescent="0.2">
      <c r="S34" s="64"/>
      <c r="T34" s="64"/>
    </row>
    <row r="35" spans="17:20" x14ac:dyDescent="0.2">
      <c r="Q35" t="s">
        <v>251</v>
      </c>
      <c r="S35" s="64"/>
      <c r="T35" s="64"/>
    </row>
    <row r="36" spans="17:20" x14ac:dyDescent="0.2">
      <c r="S36" s="64"/>
      <c r="T36" s="64"/>
    </row>
    <row r="37" spans="17:20" x14ac:dyDescent="0.2">
      <c r="S37" s="64"/>
      <c r="T37" s="64"/>
    </row>
    <row r="38" spans="17:20" x14ac:dyDescent="0.2">
      <c r="S38" s="64"/>
      <c r="T38" s="64"/>
    </row>
    <row r="39" spans="17:20" x14ac:dyDescent="0.2">
      <c r="S39" s="64"/>
      <c r="T39" s="64"/>
    </row>
    <row r="40" spans="17:20" x14ac:dyDescent="0.2">
      <c r="S40" s="64"/>
      <c r="T40" s="64"/>
    </row>
    <row r="41" spans="17:20" x14ac:dyDescent="0.2">
      <c r="S41" s="64"/>
      <c r="T41" s="64"/>
    </row>
    <row r="42" spans="17:20" x14ac:dyDescent="0.2">
      <c r="S42" s="64"/>
      <c r="T42" s="64"/>
    </row>
    <row r="43" spans="17:20" x14ac:dyDescent="0.2">
      <c r="S43" s="64"/>
      <c r="T43" s="64"/>
    </row>
    <row r="44" spans="17:20" x14ac:dyDescent="0.2">
      <c r="S44" s="64"/>
      <c r="T44" s="64"/>
    </row>
    <row r="45" spans="17:20" x14ac:dyDescent="0.2">
      <c r="S45" s="64"/>
      <c r="T45" s="64"/>
    </row>
    <row r="46" spans="17:20" x14ac:dyDescent="0.2">
      <c r="S46" s="64"/>
      <c r="T46" s="64"/>
    </row>
    <row r="47" spans="17:20" x14ac:dyDescent="0.2">
      <c r="S47" s="64"/>
      <c r="T47" s="64"/>
    </row>
  </sheetData>
  <mergeCells count="19">
    <mergeCell ref="Y9:Y10"/>
    <mergeCell ref="S9:S10"/>
    <mergeCell ref="T9:T10"/>
    <mergeCell ref="U9:U10"/>
    <mergeCell ref="V9:V10"/>
    <mergeCell ref="W9:W10"/>
    <mergeCell ref="X9:X10"/>
    <mergeCell ref="R9:R10"/>
    <mergeCell ref="C9:C10"/>
    <mergeCell ref="D9:D10"/>
    <mergeCell ref="E9:E10"/>
    <mergeCell ref="F9:F10"/>
    <mergeCell ref="G9:G10"/>
    <mergeCell ref="H9:H10"/>
    <mergeCell ref="I9:K9"/>
    <mergeCell ref="L9:L10"/>
    <mergeCell ref="M9:M10"/>
    <mergeCell ref="N9:P9"/>
    <mergeCell ref="Q9:Q10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89" t="s">
        <v>207</v>
      </c>
      <c r="D9" s="89" t="s">
        <v>184</v>
      </c>
      <c r="E9" s="90" t="s">
        <v>185</v>
      </c>
      <c r="F9" s="91"/>
      <c r="G9" s="92"/>
      <c r="H9" s="92" t="s">
        <v>206</v>
      </c>
      <c r="I9" s="89" t="s">
        <v>187</v>
      </c>
    </row>
    <row r="10" spans="2:9" ht="83.25" customHeight="1" x14ac:dyDescent="0.2">
      <c r="B10" s="10"/>
      <c r="C10" s="89"/>
      <c r="D10" s="89"/>
      <c r="E10" s="51" t="s">
        <v>200</v>
      </c>
      <c r="F10" s="52" t="s">
        <v>201</v>
      </c>
      <c r="G10" s="53" t="s">
        <v>202</v>
      </c>
      <c r="H10" s="92"/>
      <c r="I10" s="89"/>
    </row>
    <row r="11" spans="2:9" ht="20.100000000000001" customHeight="1" thickBot="1" x14ac:dyDescent="0.25">
      <c r="B11" s="3" t="s">
        <v>22</v>
      </c>
      <c r="C11" s="45">
        <f>'Denuncias-Renuncias'!G11/'Denuncias-Renuncias'!$F11</f>
        <v>2.1802535447168557E-2</v>
      </c>
      <c r="D11" s="45">
        <f>'Denuncias-Renuncias'!H11/'Denuncias-Renuncias'!F11</f>
        <v>1.5305091108608392E-3</v>
      </c>
      <c r="E11" s="45">
        <f>'Denuncias-Renuncias'!I11/'Denuncias-Renuncias'!F11</f>
        <v>0.7187617314967224</v>
      </c>
      <c r="F11" s="45">
        <f>'Denuncias-Renuncias'!J11/'Denuncias-Renuncias'!F11</f>
        <v>1.7759681192064454E-2</v>
      </c>
      <c r="G11" s="45">
        <f>'Denuncias-Renuncias'!K11/'Denuncias-Renuncias'!F11</f>
        <v>9.9049929250050531E-2</v>
      </c>
      <c r="H11" s="45">
        <f>'Denuncias-Renuncias'!L11/'Denuncias-Renuncias'!F11</f>
        <v>9.2061566894799163E-2</v>
      </c>
      <c r="I11" s="45">
        <f>'Denuncias-Renuncias'!M11/'Denuncias-Renuncias'!F11</f>
        <v>4.9034046608334055E-2</v>
      </c>
    </row>
    <row r="12" spans="2:9" ht="20.100000000000001" customHeight="1" thickBot="1" x14ac:dyDescent="0.25">
      <c r="B12" s="4" t="s">
        <v>23</v>
      </c>
      <c r="C12" s="45">
        <f>'Denuncias-Renuncias'!G12/'Denuncias-Renuncias'!$F12</f>
        <v>6.8331762488218666E-3</v>
      </c>
      <c r="D12" s="45">
        <f>'Denuncias-Renuncias'!H12/'Denuncias-Renuncias'!F12</f>
        <v>3.2987747408105561E-3</v>
      </c>
      <c r="E12" s="45">
        <f>'Denuncias-Renuncias'!I12/'Denuncias-Renuncias'!F12</f>
        <v>0.69344957587181899</v>
      </c>
      <c r="F12" s="45">
        <f>'Denuncias-Renuncias'!J12/'Denuncias-Renuncias'!F12</f>
        <v>9.8963242224316683E-3</v>
      </c>
      <c r="G12" s="45">
        <f>'Denuncias-Renuncias'!K12/'Denuncias-Renuncias'!F12</f>
        <v>0.17907634307257306</v>
      </c>
      <c r="H12" s="45">
        <f>'Denuncias-Renuncias'!L12/'Denuncias-Renuncias'!F12</f>
        <v>9.5900094250706877E-2</v>
      </c>
      <c r="I12" s="45">
        <f>'Denuncias-Renuncias'!M12/'Denuncias-Renuncias'!F12</f>
        <v>1.1545711592836946E-2</v>
      </c>
    </row>
    <row r="13" spans="2:9" ht="20.100000000000001" customHeight="1" thickBot="1" x14ac:dyDescent="0.25">
      <c r="B13" s="4" t="s">
        <v>24</v>
      </c>
      <c r="C13" s="45">
        <f>'Denuncias-Renuncias'!G13/'Denuncias-Renuncias'!$F13</f>
        <v>6.9228106611284182E-3</v>
      </c>
      <c r="D13" s="45">
        <f>'Denuncias-Renuncias'!H13/'Denuncias-Renuncias'!F13</f>
        <v>2.4229837313949464E-3</v>
      </c>
      <c r="E13" s="45">
        <f>'Denuncias-Renuncias'!I13/'Denuncias-Renuncias'!F13</f>
        <v>0.68293527172031843</v>
      </c>
      <c r="F13" s="45">
        <f>'Denuncias-Renuncias'!J13/'Denuncias-Renuncias'!F13</f>
        <v>7.6150917272412603E-3</v>
      </c>
      <c r="G13" s="45">
        <f>'Denuncias-Renuncias'!K13/'Denuncias-Renuncias'!F13</f>
        <v>0.13534094842506059</v>
      </c>
      <c r="H13" s="45">
        <f>'Denuncias-Renuncias'!L13/'Denuncias-Renuncias'!F13</f>
        <v>0.14191761855313256</v>
      </c>
      <c r="I13" s="45">
        <f>'Denuncias-Renuncias'!M13/'Denuncias-Renuncias'!F13</f>
        <v>2.284527518172378E-2</v>
      </c>
    </row>
    <row r="14" spans="2:9" ht="20.100000000000001" customHeight="1" thickBot="1" x14ac:dyDescent="0.25">
      <c r="B14" s="4" t="s">
        <v>25</v>
      </c>
      <c r="C14" s="45">
        <f>'Denuncias-Renuncias'!G14/'Denuncias-Renuncias'!$F14</f>
        <v>3.9119051286000309E-2</v>
      </c>
      <c r="D14" s="45">
        <f>'Denuncias-Renuncias'!H14/'Denuncias-Renuncias'!F14</f>
        <v>2.3101801940551363E-3</v>
      </c>
      <c r="E14" s="45">
        <f>'Denuncias-Renuncias'!I14/'Denuncias-Renuncias'!F14</f>
        <v>0.69690435853996613</v>
      </c>
      <c r="F14" s="45">
        <f>'Denuncias-Renuncias'!J14/'Denuncias-Renuncias'!F14</f>
        <v>1.9559525643000154E-2</v>
      </c>
      <c r="G14" s="45">
        <f>'Denuncias-Renuncias'!K14/'Denuncias-Renuncias'!F14</f>
        <v>0.12998613891883568</v>
      </c>
      <c r="H14" s="45">
        <f>'Denuncias-Renuncias'!L14/'Denuncias-Renuncias'!F14</f>
        <v>0.10026182042199291</v>
      </c>
      <c r="I14" s="45">
        <f>'Denuncias-Renuncias'!M14/'Denuncias-Renuncias'!F14</f>
        <v>1.1858924996149699E-2</v>
      </c>
    </row>
    <row r="15" spans="2:9" ht="20.100000000000001" customHeight="1" thickBot="1" x14ac:dyDescent="0.25">
      <c r="B15" s="4" t="s">
        <v>26</v>
      </c>
      <c r="C15" s="45">
        <f>'Denuncias-Renuncias'!G15/'Denuncias-Renuncias'!$F15</f>
        <v>2.7283874923359902E-2</v>
      </c>
      <c r="D15" s="45">
        <f>'Denuncias-Renuncias'!H15/'Denuncias-Renuncias'!F15</f>
        <v>1.941549151849581E-3</v>
      </c>
      <c r="E15" s="45">
        <f>'Denuncias-Renuncias'!I15/'Denuncias-Renuncias'!F15</f>
        <v>0.68117719190680559</v>
      </c>
      <c r="F15" s="45">
        <f>'Denuncias-Renuncias'!J15/'Denuncias-Renuncias'!F15</f>
        <v>1.1342734518700184E-2</v>
      </c>
      <c r="G15" s="45">
        <f>'Denuncias-Renuncias'!K15/'Denuncias-Renuncias'!F15</f>
        <v>0.10964643368076844</v>
      </c>
      <c r="H15" s="45">
        <f>'Denuncias-Renuncias'!L15/'Denuncias-Renuncias'!F15</f>
        <v>0.14939709789495198</v>
      </c>
      <c r="I15" s="45">
        <f>'Denuncias-Renuncias'!M15/'Denuncias-Renuncias'!F15</f>
        <v>1.9211117923564277E-2</v>
      </c>
    </row>
    <row r="16" spans="2:9" ht="20.100000000000001" customHeight="1" thickBot="1" x14ac:dyDescent="0.25">
      <c r="B16" s="4" t="s">
        <v>27</v>
      </c>
      <c r="C16" s="45">
        <f>'Denuncias-Renuncias'!G16/'Denuncias-Renuncias'!$F16</f>
        <v>9.4810379241516973E-3</v>
      </c>
      <c r="D16" s="45">
        <f>'Denuncias-Renuncias'!H16/'Denuncias-Renuncias'!F16</f>
        <v>4.9900199600798399E-4</v>
      </c>
      <c r="E16" s="45">
        <f>'Denuncias-Renuncias'!I16/'Denuncias-Renuncias'!F16</f>
        <v>0.60379241516966065</v>
      </c>
      <c r="F16" s="45">
        <f>'Denuncias-Renuncias'!J16/'Denuncias-Renuncias'!F16</f>
        <v>2.1457085828343315E-2</v>
      </c>
      <c r="G16" s="45">
        <f>'Denuncias-Renuncias'!K16/'Denuncias-Renuncias'!F16</f>
        <v>3.7425149700598799E-2</v>
      </c>
      <c r="H16" s="45">
        <f>'Denuncias-Renuncias'!L16/'Denuncias-Renuncias'!F16</f>
        <v>0.14021956087824353</v>
      </c>
      <c r="I16" s="45">
        <f>'Denuncias-Renuncias'!M16/'Denuncias-Renuncias'!F16</f>
        <v>0.18712574850299402</v>
      </c>
    </row>
    <row r="17" spans="2:9" ht="20.100000000000001" customHeight="1" thickBot="1" x14ac:dyDescent="0.25">
      <c r="B17" s="4" t="s">
        <v>28</v>
      </c>
      <c r="C17" s="45">
        <f>'Denuncias-Renuncias'!G17/'Denuncias-Renuncias'!$F17</f>
        <v>1.1956728031884608E-2</v>
      </c>
      <c r="D17" s="45">
        <f>'Denuncias-Renuncias'!H17/'Denuncias-Renuncias'!F17</f>
        <v>3.6059973429493262E-3</v>
      </c>
      <c r="E17" s="45">
        <f>'Denuncias-Renuncias'!I17/'Denuncias-Renuncias'!F17</f>
        <v>0.80223951413930539</v>
      </c>
      <c r="F17" s="45">
        <f>'Denuncias-Renuncias'!J17/'Denuncias-Renuncias'!F17</f>
        <v>1.7081040045549441E-2</v>
      </c>
      <c r="G17" s="45">
        <f>'Denuncias-Renuncias'!K17/'Denuncias-Renuncias'!F17</f>
        <v>0.13095464034921236</v>
      </c>
      <c r="H17" s="45">
        <f>'Denuncias-Renuncias'!L17/'Denuncias-Renuncias'!F17</f>
        <v>2.562156006832416E-2</v>
      </c>
      <c r="I17" s="45">
        <f>'Denuncias-Renuncias'!M17/'Denuncias-Renuncias'!F17</f>
        <v>8.5405200227747207E-3</v>
      </c>
    </row>
    <row r="18" spans="2:9" ht="20.100000000000001" customHeight="1" thickBot="1" x14ac:dyDescent="0.25">
      <c r="B18" s="4" t="s">
        <v>29</v>
      </c>
      <c r="C18" s="45">
        <f>'Denuncias-Renuncias'!G18/'Denuncias-Renuncias'!$F18</f>
        <v>1.5038836555941166E-2</v>
      </c>
      <c r="D18" s="45">
        <f>'Denuncias-Renuncias'!H18/'Denuncias-Renuncias'!F18</f>
        <v>6.6104776070071065E-4</v>
      </c>
      <c r="E18" s="45">
        <f>'Denuncias-Renuncias'!I18/'Denuncias-Renuncias'!F18</f>
        <v>0.78020161956701373</v>
      </c>
      <c r="F18" s="45">
        <f>'Denuncias-Renuncias'!J18/'Denuncias-Renuncias'!F18</f>
        <v>2.4293505205751114E-2</v>
      </c>
      <c r="G18" s="45">
        <f>'Denuncias-Renuncias'!K18/'Denuncias-Renuncias'!F18</f>
        <v>8.0317302925136336E-2</v>
      </c>
      <c r="H18" s="45">
        <f>'Denuncias-Renuncias'!L18/'Denuncias-Renuncias'!F18</f>
        <v>8.8910923814245577E-2</v>
      </c>
      <c r="I18" s="45">
        <f>'Denuncias-Renuncias'!M18/'Denuncias-Renuncias'!F18</f>
        <v>1.057676417121137E-2</v>
      </c>
    </row>
    <row r="19" spans="2:9" ht="20.100000000000001" customHeight="1" thickBot="1" x14ac:dyDescent="0.25">
      <c r="B19" s="4" t="s">
        <v>30</v>
      </c>
      <c r="C19" s="45">
        <f>'Denuncias-Renuncias'!G19/'Denuncias-Renuncias'!$F19</f>
        <v>2.4917388586228453E-2</v>
      </c>
      <c r="D19" s="45">
        <f>'Denuncias-Renuncias'!H19/'Denuncias-Renuncias'!F19</f>
        <v>1.9201571849602572E-3</v>
      </c>
      <c r="E19" s="45">
        <f>'Denuncias-Renuncias'!I19/'Denuncias-Renuncias'!F19</f>
        <v>0.71684379744574445</v>
      </c>
      <c r="F19" s="45">
        <f>'Denuncias-Renuncias'!J19/'Denuncias-Renuncias'!F19</f>
        <v>1.500401893364294E-2</v>
      </c>
      <c r="G19" s="45">
        <f>'Denuncias-Renuncias'!K19/'Denuncias-Renuncias'!F19</f>
        <v>0.139680271501295</v>
      </c>
      <c r="H19" s="45">
        <f>'Denuncias-Renuncias'!L19/'Denuncias-Renuncias'!F19</f>
        <v>8.8014646780387604E-2</v>
      </c>
      <c r="I19" s="45">
        <f>'Denuncias-Renuncias'!M19/'Denuncias-Renuncias'!F19</f>
        <v>1.361971956774136E-2</v>
      </c>
    </row>
    <row r="20" spans="2:9" ht="20.100000000000001" customHeight="1" thickBot="1" x14ac:dyDescent="0.25">
      <c r="B20" s="4" t="s">
        <v>31</v>
      </c>
      <c r="C20" s="45">
        <f>'Denuncias-Renuncias'!G20/'Denuncias-Renuncias'!$F20</f>
        <v>2.365034263747284E-2</v>
      </c>
      <c r="D20" s="45">
        <f>'Denuncias-Renuncias'!H20/'Denuncias-Renuncias'!F20</f>
        <v>3.3010195554069865E-3</v>
      </c>
      <c r="E20" s="45">
        <f>'Denuncias-Renuncias'!I20/'Denuncias-Renuncias'!F20</f>
        <v>0.64307203743941166</v>
      </c>
      <c r="F20" s="45">
        <f>'Denuncias-Renuncias'!J20/'Denuncias-Renuncias'!F20</f>
        <v>1.0696974761825172E-2</v>
      </c>
      <c r="G20" s="45">
        <f>'Denuncias-Renuncias'!K20/'Denuncias-Renuncias'!F20</f>
        <v>0.13550894200233995</v>
      </c>
      <c r="H20" s="45">
        <f>'Denuncias-Renuncias'!L20/'Denuncias-Renuncias'!F20</f>
        <v>0.15527327427711851</v>
      </c>
      <c r="I20" s="45">
        <f>'Denuncias-Renuncias'!M20/'Denuncias-Renuncias'!F20</f>
        <v>2.8497409326424871E-2</v>
      </c>
    </row>
    <row r="21" spans="2:9" ht="20.100000000000001" customHeight="1" thickBot="1" x14ac:dyDescent="0.25">
      <c r="B21" s="4" t="s">
        <v>32</v>
      </c>
      <c r="C21" s="45">
        <f>'Denuncias-Renuncias'!G21/'Denuncias-Renuncias'!$F21</f>
        <v>2.6263430163151611E-2</v>
      </c>
      <c r="D21" s="45">
        <f>'Denuncias-Renuncias'!H21/'Denuncias-Renuncias'!F21</f>
        <v>7.9586152009550337E-4</v>
      </c>
      <c r="E21" s="45">
        <f>'Denuncias-Renuncias'!I21/'Denuncias-Renuncias'!F21</f>
        <v>0.69717469160366097</v>
      </c>
      <c r="F21" s="45">
        <f>'Denuncias-Renuncias'!J21/'Denuncias-Renuncias'!F21</f>
        <v>1.3927576601671309E-2</v>
      </c>
      <c r="G21" s="45">
        <f>'Denuncias-Renuncias'!K21/'Denuncias-Renuncias'!F21</f>
        <v>0.12932749701551929</v>
      </c>
      <c r="H21" s="45">
        <f>'Denuncias-Renuncias'!L21/'Denuncias-Renuncias'!F21</f>
        <v>4.6159968165539196E-2</v>
      </c>
      <c r="I21" s="45">
        <f>'Denuncias-Renuncias'!M21/'Denuncias-Renuncias'!F21</f>
        <v>8.6350974930362118E-2</v>
      </c>
    </row>
    <row r="22" spans="2:9" ht="20.100000000000001" customHeight="1" thickBot="1" x14ac:dyDescent="0.25">
      <c r="B22" s="4" t="s">
        <v>33</v>
      </c>
      <c r="C22" s="45">
        <f>'Denuncias-Renuncias'!G22/'Denuncias-Renuncias'!$F22</f>
        <v>3.2056174629827509E-2</v>
      </c>
      <c r="D22" s="45">
        <f>'Denuncias-Renuncias'!H22/'Denuncias-Renuncias'!F22</f>
        <v>2.4423752098916198E-3</v>
      </c>
      <c r="E22" s="45">
        <f>'Denuncias-Renuncias'!I22/'Denuncias-Renuncias'!F22</f>
        <v>0.78858189589375671</v>
      </c>
      <c r="F22" s="45">
        <f>'Denuncias-Renuncias'!J22/'Denuncias-Renuncias'!F22</f>
        <v>1.8165165623568919E-2</v>
      </c>
      <c r="G22" s="45">
        <f>'Denuncias-Renuncias'!K22/'Denuncias-Renuncias'!F22</f>
        <v>7.4492443901694391E-2</v>
      </c>
      <c r="H22" s="45">
        <f>'Denuncias-Renuncias'!L22/'Denuncias-Renuncias'!F22</f>
        <v>7.1286826438711648E-2</v>
      </c>
      <c r="I22" s="45">
        <f>'Denuncias-Renuncias'!M22/'Denuncias-Renuncias'!F22</f>
        <v>1.2975118302549229E-2</v>
      </c>
    </row>
    <row r="23" spans="2:9" ht="20.100000000000001" customHeight="1" thickBot="1" x14ac:dyDescent="0.25">
      <c r="B23" s="4" t="s">
        <v>34</v>
      </c>
      <c r="C23" s="45">
        <f>'Denuncias-Renuncias'!G23/'Denuncias-Renuncias'!$F23</f>
        <v>1.7236107926316593E-2</v>
      </c>
      <c r="D23" s="45">
        <f>'Denuncias-Renuncias'!H23/'Denuncias-Renuncias'!F23</f>
        <v>2.7898799969425974E-3</v>
      </c>
      <c r="E23" s="45">
        <f>'Denuncias-Renuncias'!I23/'Denuncias-Renuncias'!F23</f>
        <v>0.70461667813192697</v>
      </c>
      <c r="F23" s="45">
        <f>'Denuncias-Renuncias'!J23/'Denuncias-Renuncias'!F23</f>
        <v>2.5567530382939692E-2</v>
      </c>
      <c r="G23" s="45">
        <f>'Denuncias-Renuncias'!K23/'Denuncias-Renuncias'!F23</f>
        <v>0.17270503707100818</v>
      </c>
      <c r="H23" s="45">
        <f>'Denuncias-Renuncias'!L23/'Denuncias-Renuncias'!F23</f>
        <v>6.0383704043415122E-2</v>
      </c>
      <c r="I23" s="45">
        <f>'Denuncias-Renuncias'!M23/'Denuncias-Renuncias'!F23</f>
        <v>1.6701062447450891E-2</v>
      </c>
    </row>
    <row r="24" spans="2:9" ht="20.100000000000001" customHeight="1" thickBot="1" x14ac:dyDescent="0.25">
      <c r="B24" s="4" t="s">
        <v>35</v>
      </c>
      <c r="C24" s="45">
        <f>'Denuncias-Renuncias'!G24/'Denuncias-Renuncias'!$F24</f>
        <v>2.9567382508558981E-3</v>
      </c>
      <c r="D24" s="45">
        <f>'Denuncias-Renuncias'!H24/'Denuncias-Renuncias'!F24</f>
        <v>3.1123560535325241E-3</v>
      </c>
      <c r="E24" s="45">
        <f>'Denuncias-Renuncias'!I24/'Denuncias-Renuncias'!F24</f>
        <v>0.73046996576408341</v>
      </c>
      <c r="F24" s="45">
        <f>'Denuncias-Renuncias'!J24/'Denuncias-Renuncias'!F24</f>
        <v>2.8944911297852476E-2</v>
      </c>
      <c r="G24" s="45">
        <f>'Denuncias-Renuncias'!K24/'Denuncias-Renuncias'!F24</f>
        <v>0.10441954559601618</v>
      </c>
      <c r="H24" s="45">
        <f>'Denuncias-Renuncias'!L24/'Denuncias-Renuncias'!F24</f>
        <v>0.10192966075319017</v>
      </c>
      <c r="I24" s="45">
        <f>'Denuncias-Renuncias'!M24/'Denuncias-Renuncias'!F24</f>
        <v>2.8166822284469345E-2</v>
      </c>
    </row>
    <row r="25" spans="2:9" ht="20.100000000000001" customHeight="1" thickBot="1" x14ac:dyDescent="0.25">
      <c r="B25" s="4" t="s">
        <v>36</v>
      </c>
      <c r="C25" s="45">
        <f>'Denuncias-Renuncias'!G25/'Denuncias-Renuncias'!$F25</f>
        <v>8.6867654573326517E-3</v>
      </c>
      <c r="D25" s="45">
        <f>'Denuncias-Renuncias'!H25/'Denuncias-Renuncias'!F25</f>
        <v>7.1538068472151248E-3</v>
      </c>
      <c r="E25" s="45">
        <f>'Denuncias-Renuncias'!I25/'Denuncias-Renuncias'!F25</f>
        <v>0.68216658150229947</v>
      </c>
      <c r="F25" s="45">
        <f>'Denuncias-Renuncias'!J25/'Denuncias-Renuncias'!F25</f>
        <v>3.5769034236075624E-3</v>
      </c>
      <c r="G25" s="45">
        <f>'Denuncias-Renuncias'!K25/'Denuncias-Renuncias'!F25</f>
        <v>0.13796627491057742</v>
      </c>
      <c r="H25" s="45">
        <f>'Denuncias-Renuncias'!L25/'Denuncias-Renuncias'!F25</f>
        <v>0.13796627491057742</v>
      </c>
      <c r="I25" s="45">
        <f>'Denuncias-Renuncias'!M25/'Denuncias-Renuncias'!F25</f>
        <v>2.2483392948390392E-2</v>
      </c>
    </row>
    <row r="26" spans="2:9" ht="20.100000000000001" customHeight="1" thickBot="1" x14ac:dyDescent="0.25">
      <c r="B26" s="5" t="s">
        <v>37</v>
      </c>
      <c r="C26" s="45">
        <f>'Denuncias-Renuncias'!G26/'Denuncias-Renuncias'!$F26</f>
        <v>5.0750295059854997E-2</v>
      </c>
      <c r="D26" s="45">
        <f>'Denuncias-Renuncias'!H26/'Denuncias-Renuncias'!F26</f>
        <v>4.383746417130332E-3</v>
      </c>
      <c r="E26" s="45">
        <f>'Denuncias-Renuncias'!I26/'Denuncias-Renuncias'!F26</f>
        <v>0.59264879446973528</v>
      </c>
      <c r="F26" s="45">
        <f>'Denuncias-Renuncias'!J26/'Denuncias-Renuncias'!F26</f>
        <v>1.095936604282583E-2</v>
      </c>
      <c r="G26" s="45">
        <f>'Denuncias-Renuncias'!K26/'Denuncias-Renuncias'!F26</f>
        <v>0.27212948912493679</v>
      </c>
      <c r="H26" s="45">
        <f>'Denuncias-Renuncias'!L26/'Denuncias-Renuncias'!F26</f>
        <v>3.9790929017029165E-2</v>
      </c>
      <c r="I26" s="45">
        <f>'Denuncias-Renuncias'!M26/'Denuncias-Renuncias'!F26</f>
        <v>2.9337379868487608E-2</v>
      </c>
    </row>
    <row r="27" spans="2:9" ht="20.100000000000001" customHeight="1" thickBot="1" x14ac:dyDescent="0.25">
      <c r="B27" s="6" t="s">
        <v>38</v>
      </c>
      <c r="C27" s="45">
        <f>'Denuncias-Renuncias'!G27/'Denuncias-Renuncias'!$F27</f>
        <v>0</v>
      </c>
      <c r="D27" s="45">
        <f>'Denuncias-Renuncias'!H27/'Denuncias-Renuncias'!F27</f>
        <v>0</v>
      </c>
      <c r="E27" s="45">
        <f>'Denuncias-Renuncias'!I27/'Denuncias-Renuncias'!F27</f>
        <v>0.89051094890510951</v>
      </c>
      <c r="F27" s="45">
        <f>'Denuncias-Renuncias'!J27/'Denuncias-Renuncias'!F27</f>
        <v>0</v>
      </c>
      <c r="G27" s="45">
        <f>'Denuncias-Renuncias'!K27/'Denuncias-Renuncias'!F27</f>
        <v>6.3260340632603412E-2</v>
      </c>
      <c r="H27" s="45">
        <f>'Denuncias-Renuncias'!L27/'Denuncias-Renuncias'!F27</f>
        <v>3.0413625304136254E-2</v>
      </c>
      <c r="I27" s="45">
        <f>'Denuncias-Renuncias'!M27/'Denuncias-Renuncias'!F27</f>
        <v>1.5815085158150853E-2</v>
      </c>
    </row>
    <row r="28" spans="2:9" ht="20.100000000000001" customHeight="1" thickBot="1" x14ac:dyDescent="0.25">
      <c r="B28" s="7" t="s">
        <v>39</v>
      </c>
      <c r="C28" s="46">
        <f>'Denuncias-Renuncias'!G28/'Denuncias-Renuncias'!$F28</f>
        <v>2.1933034625156941E-2</v>
      </c>
      <c r="D28" s="46">
        <f>'Denuncias-Renuncias'!H28/'Denuncias-Renuncias'!F28</f>
        <v>2.4098966422106786E-3</v>
      </c>
      <c r="E28" s="46">
        <f>'Denuncias-Renuncias'!I28/'Denuncias-Renuncias'!F28</f>
        <v>0.70350535830105265</v>
      </c>
      <c r="F28" s="46">
        <f>'Denuncias-Renuncias'!J28/'Denuncias-Renuncias'!F28</f>
        <v>1.7077539168258389E-2</v>
      </c>
      <c r="G28" s="46">
        <f>'Denuncias-Renuncias'!K28/'Denuncias-Renuncias'!F28</f>
        <v>0.1312590371124083</v>
      </c>
      <c r="H28" s="46">
        <f>'Denuncias-Renuncias'!L28/'Denuncias-Renuncias'!F28</f>
        <v>9.5848432377110146E-2</v>
      </c>
      <c r="I28" s="46">
        <f>'Denuncias-Renuncias'!M28/'Denuncias-Renuncias'!F28</f>
        <v>2.7966701773802935E-2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54"/>
      <c r="C9" s="81" t="s">
        <v>208</v>
      </c>
      <c r="D9" s="81"/>
      <c r="E9" s="81"/>
      <c r="F9" s="81"/>
      <c r="G9" s="81" t="s">
        <v>209</v>
      </c>
      <c r="H9" s="81"/>
      <c r="I9" s="81"/>
    </row>
    <row r="10" spans="2:9" ht="72" thickBot="1" x14ac:dyDescent="0.25">
      <c r="B10" s="41"/>
      <c r="C10" s="23" t="s">
        <v>210</v>
      </c>
      <c r="D10" s="23" t="s">
        <v>211</v>
      </c>
      <c r="E10" s="23" t="s">
        <v>212</v>
      </c>
      <c r="F10" s="23" t="s">
        <v>213</v>
      </c>
      <c r="G10" s="23" t="s">
        <v>214</v>
      </c>
      <c r="H10" s="23" t="s">
        <v>215</v>
      </c>
      <c r="I10" s="23" t="s">
        <v>216</v>
      </c>
    </row>
    <row r="11" spans="2:9" ht="20.100000000000001" customHeight="1" thickBot="1" x14ac:dyDescent="0.25">
      <c r="B11" s="3" t="s">
        <v>22</v>
      </c>
      <c r="C11" s="19">
        <v>309</v>
      </c>
      <c r="D11" s="19">
        <v>230</v>
      </c>
      <c r="E11" s="19">
        <v>163</v>
      </c>
      <c r="F11" s="19">
        <v>702</v>
      </c>
      <c r="G11" s="19">
        <v>9406</v>
      </c>
      <c r="H11" s="19">
        <v>380</v>
      </c>
      <c r="I11" s="19">
        <v>9786</v>
      </c>
    </row>
    <row r="12" spans="2:9" ht="20.100000000000001" customHeight="1" thickBot="1" x14ac:dyDescent="0.25">
      <c r="B12" s="4" t="s">
        <v>23</v>
      </c>
      <c r="C12" s="20">
        <v>48</v>
      </c>
      <c r="D12" s="20">
        <v>8</v>
      </c>
      <c r="E12" s="20">
        <v>11</v>
      </c>
      <c r="F12" s="20">
        <v>67</v>
      </c>
      <c r="G12" s="20">
        <v>1226</v>
      </c>
      <c r="H12" s="20">
        <v>33</v>
      </c>
      <c r="I12" s="20">
        <v>1259</v>
      </c>
    </row>
    <row r="13" spans="2:9" ht="20.100000000000001" customHeight="1" thickBot="1" x14ac:dyDescent="0.25">
      <c r="B13" s="4" t="s">
        <v>24</v>
      </c>
      <c r="C13" s="20">
        <v>15</v>
      </c>
      <c r="D13" s="20">
        <v>7</v>
      </c>
      <c r="E13" s="20">
        <v>0</v>
      </c>
      <c r="F13" s="20">
        <v>22</v>
      </c>
      <c r="G13" s="20">
        <v>915</v>
      </c>
      <c r="H13" s="20">
        <v>0</v>
      </c>
      <c r="I13" s="20">
        <v>915</v>
      </c>
    </row>
    <row r="14" spans="2:9" ht="20.100000000000001" customHeight="1" thickBot="1" x14ac:dyDescent="0.25">
      <c r="B14" s="4" t="s">
        <v>25</v>
      </c>
      <c r="C14" s="20">
        <v>41</v>
      </c>
      <c r="D14" s="20">
        <v>13</v>
      </c>
      <c r="E14" s="20">
        <v>32</v>
      </c>
      <c r="F14" s="20">
        <v>86</v>
      </c>
      <c r="G14" s="20">
        <v>2713</v>
      </c>
      <c r="H14" s="20">
        <v>77</v>
      </c>
      <c r="I14" s="20">
        <v>2790</v>
      </c>
    </row>
    <row r="15" spans="2:9" ht="20.100000000000001" customHeight="1" thickBot="1" x14ac:dyDescent="0.25">
      <c r="B15" s="4" t="s">
        <v>26</v>
      </c>
      <c r="C15" s="20">
        <v>135</v>
      </c>
      <c r="D15" s="20">
        <v>117</v>
      </c>
      <c r="E15" s="20">
        <v>207</v>
      </c>
      <c r="F15" s="20">
        <v>459</v>
      </c>
      <c r="G15" s="20">
        <v>2893</v>
      </c>
      <c r="H15" s="20">
        <v>97</v>
      </c>
      <c r="I15" s="20">
        <v>2990</v>
      </c>
    </row>
    <row r="16" spans="2:9" ht="20.100000000000001" customHeight="1" thickBot="1" x14ac:dyDescent="0.25">
      <c r="B16" s="4" t="s">
        <v>27</v>
      </c>
      <c r="C16" s="20">
        <v>23</v>
      </c>
      <c r="D16" s="20">
        <v>32</v>
      </c>
      <c r="E16" s="20">
        <v>11</v>
      </c>
      <c r="F16" s="20">
        <v>66</v>
      </c>
      <c r="G16" s="20">
        <v>867</v>
      </c>
      <c r="H16" s="20">
        <v>25</v>
      </c>
      <c r="I16" s="20">
        <v>892</v>
      </c>
    </row>
    <row r="17" spans="2:9" ht="20.100000000000001" customHeight="1" thickBot="1" x14ac:dyDescent="0.25">
      <c r="B17" s="4" t="s">
        <v>28</v>
      </c>
      <c r="C17" s="20">
        <v>18</v>
      </c>
      <c r="D17" s="20">
        <v>91</v>
      </c>
      <c r="E17" s="20">
        <v>4</v>
      </c>
      <c r="F17" s="20">
        <v>113</v>
      </c>
      <c r="G17" s="20">
        <v>1768</v>
      </c>
      <c r="H17" s="20">
        <v>7</v>
      </c>
      <c r="I17" s="20">
        <v>1775</v>
      </c>
    </row>
    <row r="18" spans="2:9" ht="20.100000000000001" customHeight="1" thickBot="1" x14ac:dyDescent="0.25">
      <c r="B18" s="4" t="s">
        <v>29</v>
      </c>
      <c r="C18" s="20">
        <v>37</v>
      </c>
      <c r="D18" s="20">
        <v>23</v>
      </c>
      <c r="E18" s="20">
        <v>3</v>
      </c>
      <c r="F18" s="20">
        <v>63</v>
      </c>
      <c r="G18" s="20">
        <v>1946</v>
      </c>
      <c r="H18" s="20">
        <v>166</v>
      </c>
      <c r="I18" s="20">
        <v>2112</v>
      </c>
    </row>
    <row r="19" spans="2:9" ht="20.100000000000001" customHeight="1" thickBot="1" x14ac:dyDescent="0.25">
      <c r="B19" s="4" t="s">
        <v>30</v>
      </c>
      <c r="C19" s="20">
        <v>126</v>
      </c>
      <c r="D19" s="20">
        <v>182</v>
      </c>
      <c r="E19" s="20">
        <v>37</v>
      </c>
      <c r="F19" s="20">
        <v>345</v>
      </c>
      <c r="G19" s="20">
        <v>7366</v>
      </c>
      <c r="H19" s="20">
        <v>345</v>
      </c>
      <c r="I19" s="20">
        <v>7711</v>
      </c>
    </row>
    <row r="20" spans="2:9" ht="20.100000000000001" customHeight="1" thickBot="1" x14ac:dyDescent="0.25">
      <c r="B20" s="4" t="s">
        <v>31</v>
      </c>
      <c r="C20" s="20">
        <v>402</v>
      </c>
      <c r="D20" s="20">
        <v>107</v>
      </c>
      <c r="E20" s="20">
        <v>411</v>
      </c>
      <c r="F20" s="20">
        <v>920</v>
      </c>
      <c r="G20" s="20">
        <v>5585</v>
      </c>
      <c r="H20" s="20">
        <v>165</v>
      </c>
      <c r="I20" s="20">
        <v>5750</v>
      </c>
    </row>
    <row r="21" spans="2:9" ht="20.100000000000001" customHeight="1" thickBot="1" x14ac:dyDescent="0.25">
      <c r="B21" s="4" t="s">
        <v>32</v>
      </c>
      <c r="C21" s="20">
        <v>8</v>
      </c>
      <c r="D21" s="20">
        <v>16</v>
      </c>
      <c r="E21" s="20">
        <v>66</v>
      </c>
      <c r="F21" s="20">
        <v>90</v>
      </c>
      <c r="G21" s="20">
        <v>785</v>
      </c>
      <c r="H21" s="20">
        <v>69</v>
      </c>
      <c r="I21" s="20">
        <v>854</v>
      </c>
    </row>
    <row r="22" spans="2:9" ht="20.100000000000001" customHeight="1" thickBot="1" x14ac:dyDescent="0.25">
      <c r="B22" s="4" t="s">
        <v>33</v>
      </c>
      <c r="C22" s="20">
        <v>33</v>
      </c>
      <c r="D22" s="20">
        <v>30</v>
      </c>
      <c r="E22" s="20">
        <v>5</v>
      </c>
      <c r="F22" s="20">
        <v>68</v>
      </c>
      <c r="G22" s="20">
        <v>2438</v>
      </c>
      <c r="H22" s="20">
        <v>101</v>
      </c>
      <c r="I22" s="20">
        <v>2539</v>
      </c>
    </row>
    <row r="23" spans="2:9" ht="20.100000000000001" customHeight="1" thickBot="1" x14ac:dyDescent="0.25">
      <c r="B23" s="4" t="s">
        <v>34</v>
      </c>
      <c r="C23" s="20">
        <v>282</v>
      </c>
      <c r="D23" s="20">
        <v>139</v>
      </c>
      <c r="E23" s="20">
        <v>23</v>
      </c>
      <c r="F23" s="20">
        <v>444</v>
      </c>
      <c r="G23" s="20">
        <v>9400</v>
      </c>
      <c r="H23" s="20">
        <v>111</v>
      </c>
      <c r="I23" s="20">
        <v>9511</v>
      </c>
    </row>
    <row r="24" spans="2:9" ht="20.100000000000001" customHeight="1" thickBot="1" x14ac:dyDescent="0.25">
      <c r="B24" s="4" t="s">
        <v>35</v>
      </c>
      <c r="C24" s="20">
        <v>6</v>
      </c>
      <c r="D24" s="20">
        <v>1</v>
      </c>
      <c r="E24" s="20">
        <v>1</v>
      </c>
      <c r="F24" s="20">
        <v>8</v>
      </c>
      <c r="G24" s="20">
        <v>1968</v>
      </c>
      <c r="H24" s="20">
        <v>161</v>
      </c>
      <c r="I24" s="20">
        <v>2129</v>
      </c>
    </row>
    <row r="25" spans="2:9" ht="20.100000000000001" customHeight="1" thickBot="1" x14ac:dyDescent="0.25">
      <c r="B25" s="4" t="s">
        <v>36</v>
      </c>
      <c r="C25" s="20">
        <v>6</v>
      </c>
      <c r="D25" s="20">
        <v>8</v>
      </c>
      <c r="E25" s="20">
        <v>47</v>
      </c>
      <c r="F25" s="20">
        <v>61</v>
      </c>
      <c r="G25" s="20">
        <v>579</v>
      </c>
      <c r="H25" s="20">
        <v>15</v>
      </c>
      <c r="I25" s="20">
        <v>594</v>
      </c>
    </row>
    <row r="26" spans="2:9" ht="20.100000000000001" customHeight="1" thickBot="1" x14ac:dyDescent="0.25">
      <c r="B26" s="5" t="s">
        <v>37</v>
      </c>
      <c r="C26" s="20">
        <v>19</v>
      </c>
      <c r="D26" s="20">
        <v>46</v>
      </c>
      <c r="E26" s="20">
        <v>4</v>
      </c>
      <c r="F26" s="20">
        <v>69</v>
      </c>
      <c r="G26" s="20">
        <v>1782</v>
      </c>
      <c r="H26" s="20">
        <v>155</v>
      </c>
      <c r="I26" s="20">
        <v>1937</v>
      </c>
    </row>
    <row r="27" spans="2:9" ht="20.100000000000001" customHeight="1" thickBot="1" x14ac:dyDescent="0.25">
      <c r="B27" s="6" t="s">
        <v>38</v>
      </c>
      <c r="C27" s="21">
        <v>1</v>
      </c>
      <c r="D27" s="21">
        <v>0</v>
      </c>
      <c r="E27" s="21">
        <v>0</v>
      </c>
      <c r="F27" s="21">
        <v>1</v>
      </c>
      <c r="G27" s="21">
        <v>217</v>
      </c>
      <c r="H27" s="21">
        <v>8</v>
      </c>
      <c r="I27" s="21">
        <v>225</v>
      </c>
    </row>
    <row r="28" spans="2:9" ht="20.100000000000001" customHeight="1" thickBot="1" x14ac:dyDescent="0.25">
      <c r="B28" s="7" t="s">
        <v>39</v>
      </c>
      <c r="C28" s="9">
        <f>SUM(C11:C27)</f>
        <v>1509</v>
      </c>
      <c r="D28" s="9">
        <f t="shared" ref="D28:I28" si="0">SUM(D11:D27)</f>
        <v>1050</v>
      </c>
      <c r="E28" s="9">
        <f t="shared" si="0"/>
        <v>1025</v>
      </c>
      <c r="F28" s="9">
        <f t="shared" si="0"/>
        <v>3584</v>
      </c>
      <c r="G28" s="9">
        <f t="shared" si="0"/>
        <v>51854</v>
      </c>
      <c r="H28" s="9">
        <f t="shared" si="0"/>
        <v>1915</v>
      </c>
      <c r="I28" s="9">
        <f t="shared" si="0"/>
        <v>53769</v>
      </c>
    </row>
    <row r="29" spans="2:9" x14ac:dyDescent="0.2">
      <c r="C29" s="66"/>
      <c r="D29" s="66"/>
      <c r="E29" s="66"/>
      <c r="F29" s="66"/>
      <c r="G29" s="66"/>
      <c r="H29" s="66"/>
      <c r="I29" s="66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9" max="19" width="12.25" customWidth="1"/>
  </cols>
  <sheetData>
    <row r="7" spans="2:8" ht="46.5" customHeight="1" x14ac:dyDescent="0.2"/>
    <row r="9" spans="2:8" ht="41.25" customHeight="1" x14ac:dyDescent="0.2">
      <c r="B9" s="55"/>
      <c r="C9" s="93" t="s">
        <v>217</v>
      </c>
      <c r="D9" s="94"/>
      <c r="E9" s="94"/>
      <c r="F9" s="94"/>
      <c r="G9" s="94"/>
      <c r="H9" s="95"/>
    </row>
    <row r="10" spans="2:8" ht="41.25" customHeight="1" x14ac:dyDescent="0.2">
      <c r="B10" s="55"/>
      <c r="C10" s="82" t="s">
        <v>218</v>
      </c>
      <c r="D10" s="82"/>
      <c r="E10" s="82" t="s">
        <v>219</v>
      </c>
      <c r="F10" s="82"/>
      <c r="G10" s="82" t="s">
        <v>220</v>
      </c>
      <c r="H10" s="82" t="s">
        <v>76</v>
      </c>
    </row>
    <row r="11" spans="2:8" ht="41.25" customHeight="1" x14ac:dyDescent="0.2">
      <c r="B11" s="55"/>
      <c r="C11" s="16" t="s">
        <v>221</v>
      </c>
      <c r="D11" s="16" t="s">
        <v>222</v>
      </c>
      <c r="E11" s="16" t="s">
        <v>223</v>
      </c>
      <c r="F11" s="16" t="s">
        <v>224</v>
      </c>
      <c r="G11" s="82"/>
      <c r="H11" s="82"/>
    </row>
    <row r="12" spans="2:8" ht="20.100000000000001" customHeight="1" thickBot="1" x14ac:dyDescent="0.25">
      <c r="B12" s="3" t="s">
        <v>22</v>
      </c>
      <c r="C12" s="60">
        <f t="shared" ref="C12:C29" si="0">+C37/K37</f>
        <v>2.3176253563642463E-2</v>
      </c>
      <c r="D12" s="60">
        <f t="shared" ref="D12:D29" si="1">+D37/K37</f>
        <v>0.13536810330370619</v>
      </c>
      <c r="E12" s="60">
        <f t="shared" ref="E12:E29" si="2">+E37/K37</f>
        <v>2.3545195371457321E-2</v>
      </c>
      <c r="F12" s="60">
        <f t="shared" ref="F12:F29" si="3">+F37/K37</f>
        <v>0.32822404829783663</v>
      </c>
      <c r="G12" s="60">
        <f t="shared" ref="G12:G29" si="4">+G37/K37</f>
        <v>0.21536139527083684</v>
      </c>
      <c r="H12" s="60">
        <f>1-C12-D12-E12-F12-G12</f>
        <v>0.27432500419252059</v>
      </c>
    </row>
    <row r="13" spans="2:8" ht="20.100000000000001" customHeight="1" thickBot="1" x14ac:dyDescent="0.25">
      <c r="B13" s="4" t="s">
        <v>23</v>
      </c>
      <c r="C13" s="60">
        <f t="shared" si="0"/>
        <v>1.5695067264573991E-2</v>
      </c>
      <c r="D13" s="60">
        <f t="shared" si="1"/>
        <v>0.14321748878923768</v>
      </c>
      <c r="E13" s="60">
        <f t="shared" si="2"/>
        <v>1.8778026905829595E-2</v>
      </c>
      <c r="F13" s="60">
        <f t="shared" si="3"/>
        <v>0.35285874439461884</v>
      </c>
      <c r="G13" s="60">
        <f t="shared" si="4"/>
        <v>0.15414798206278027</v>
      </c>
      <c r="H13" s="60">
        <f t="shared" ref="H13:H29" si="5">1-C13-D13-E13-F13-G13</f>
        <v>0.31530269058295957</v>
      </c>
    </row>
    <row r="14" spans="2:8" ht="20.100000000000001" customHeight="1" thickBot="1" x14ac:dyDescent="0.25">
      <c r="B14" s="4" t="s">
        <v>24</v>
      </c>
      <c r="C14" s="60">
        <f t="shared" si="0"/>
        <v>2.0918785890073829E-2</v>
      </c>
      <c r="D14" s="60">
        <f t="shared" si="1"/>
        <v>0.17514356029532405</v>
      </c>
      <c r="E14" s="60">
        <f t="shared" si="2"/>
        <v>9.0237899917965554E-3</v>
      </c>
      <c r="F14" s="60">
        <f t="shared" si="3"/>
        <v>0.3753076292042658</v>
      </c>
      <c r="G14" s="60">
        <f t="shared" si="4"/>
        <v>0.28178835110746514</v>
      </c>
      <c r="H14" s="60">
        <f t="shared" si="5"/>
        <v>0.13781788351107466</v>
      </c>
    </row>
    <row r="15" spans="2:8" ht="20.100000000000001" customHeight="1" thickBot="1" x14ac:dyDescent="0.25">
      <c r="B15" s="4" t="s">
        <v>25</v>
      </c>
      <c r="C15" s="60">
        <f t="shared" si="0"/>
        <v>9.2402464065708418E-3</v>
      </c>
      <c r="D15" s="60">
        <f t="shared" si="1"/>
        <v>0.15793976728268308</v>
      </c>
      <c r="E15" s="60">
        <f t="shared" si="2"/>
        <v>1.4715947980835045E-2</v>
      </c>
      <c r="F15" s="60">
        <f t="shared" si="3"/>
        <v>0.47741273100616016</v>
      </c>
      <c r="G15" s="60">
        <f t="shared" si="4"/>
        <v>0.17727583846680356</v>
      </c>
      <c r="H15" s="60">
        <f t="shared" si="5"/>
        <v>0.16341546885694724</v>
      </c>
    </row>
    <row r="16" spans="2:8" ht="20.100000000000001" customHeight="1" thickBot="1" x14ac:dyDescent="0.25">
      <c r="B16" s="4" t="s">
        <v>26</v>
      </c>
      <c r="C16" s="60">
        <f t="shared" si="0"/>
        <v>3.1478497955136943E-2</v>
      </c>
      <c r="D16" s="60">
        <f t="shared" si="1"/>
        <v>0.29644317759325817</v>
      </c>
      <c r="E16" s="60">
        <f t="shared" si="2"/>
        <v>5.6884372289007314E-2</v>
      </c>
      <c r="F16" s="60">
        <f t="shared" si="3"/>
        <v>0.37055397199157269</v>
      </c>
      <c r="G16" s="60">
        <f t="shared" si="4"/>
        <v>9.1832940884868014E-2</v>
      </c>
      <c r="H16" s="60">
        <f t="shared" si="5"/>
        <v>0.15280703928615683</v>
      </c>
    </row>
    <row r="17" spans="2:8" ht="20.100000000000001" customHeight="1" thickBot="1" x14ac:dyDescent="0.25">
      <c r="B17" s="4" t="s">
        <v>27</v>
      </c>
      <c r="C17" s="60">
        <f t="shared" si="0"/>
        <v>2.0716685330347144E-2</v>
      </c>
      <c r="D17" s="60">
        <f t="shared" si="1"/>
        <v>0.12262038073908174</v>
      </c>
      <c r="E17" s="60">
        <f t="shared" si="2"/>
        <v>3.6954087346024636E-2</v>
      </c>
      <c r="F17" s="60">
        <f t="shared" si="3"/>
        <v>0.49944008958566627</v>
      </c>
      <c r="G17" s="60">
        <f t="shared" si="4"/>
        <v>0.18812989921612541</v>
      </c>
      <c r="H17" s="60">
        <f t="shared" si="5"/>
        <v>0.13213885778275478</v>
      </c>
    </row>
    <row r="18" spans="2:8" ht="20.100000000000001" customHeight="1" thickBot="1" x14ac:dyDescent="0.25">
      <c r="B18" s="4" t="s">
        <v>28</v>
      </c>
      <c r="C18" s="60">
        <f t="shared" si="0"/>
        <v>2.5673400673400674E-2</v>
      </c>
      <c r="D18" s="60">
        <f t="shared" si="1"/>
        <v>0.10837542087542087</v>
      </c>
      <c r="E18" s="60">
        <f t="shared" si="2"/>
        <v>2.3779461279461279E-2</v>
      </c>
      <c r="F18" s="60">
        <f t="shared" si="3"/>
        <v>0.37352693602693604</v>
      </c>
      <c r="G18" s="60">
        <f t="shared" si="4"/>
        <v>0.28219696969696972</v>
      </c>
      <c r="H18" s="60">
        <f t="shared" si="5"/>
        <v>0.18644781144781147</v>
      </c>
    </row>
    <row r="19" spans="2:8" ht="20.100000000000001" customHeight="1" thickBot="1" x14ac:dyDescent="0.25">
      <c r="B19" s="4" t="s">
        <v>29</v>
      </c>
      <c r="C19" s="60">
        <f t="shared" si="0"/>
        <v>2.1800565199838515E-2</v>
      </c>
      <c r="D19" s="60">
        <f t="shared" si="1"/>
        <v>0.16229309648768672</v>
      </c>
      <c r="E19" s="60">
        <f t="shared" si="2"/>
        <v>1.2716996366572466E-2</v>
      </c>
      <c r="F19" s="60">
        <f t="shared" si="3"/>
        <v>0.42632216390795319</v>
      </c>
      <c r="G19" s="60">
        <f t="shared" si="4"/>
        <v>0.24424707307226484</v>
      </c>
      <c r="H19" s="60">
        <f t="shared" si="5"/>
        <v>0.13262010496568427</v>
      </c>
    </row>
    <row r="20" spans="2:8" ht="20.100000000000001" customHeight="1" thickBot="1" x14ac:dyDescent="0.25">
      <c r="B20" s="4" t="s">
        <v>30</v>
      </c>
      <c r="C20" s="60">
        <f t="shared" si="0"/>
        <v>1.4209497649358195E-2</v>
      </c>
      <c r="D20" s="60">
        <f t="shared" si="1"/>
        <v>7.5484654799006914E-2</v>
      </c>
      <c r="E20" s="60">
        <f t="shared" si="2"/>
        <v>1.8224076910886906E-2</v>
      </c>
      <c r="F20" s="60">
        <f t="shared" si="3"/>
        <v>0.40732132481115629</v>
      </c>
      <c r="G20" s="60">
        <f t="shared" si="4"/>
        <v>0.32121916433363268</v>
      </c>
      <c r="H20" s="60">
        <f t="shared" si="5"/>
        <v>0.16354128149595903</v>
      </c>
    </row>
    <row r="21" spans="2:8" ht="20.100000000000001" customHeight="1" thickBot="1" x14ac:dyDescent="0.25">
      <c r="B21" s="4" t="s">
        <v>31</v>
      </c>
      <c r="C21" s="60">
        <f t="shared" si="0"/>
        <v>1.8762208286213632E-2</v>
      </c>
      <c r="D21" s="60">
        <f t="shared" si="1"/>
        <v>0.16161200781330318</v>
      </c>
      <c r="E21" s="60">
        <f t="shared" si="2"/>
        <v>4.7291045543332993E-2</v>
      </c>
      <c r="F21" s="60">
        <f t="shared" si="3"/>
        <v>0.29556903464583117</v>
      </c>
      <c r="G21" s="60">
        <f t="shared" si="4"/>
        <v>0.21723038963709262</v>
      </c>
      <c r="H21" s="60">
        <f t="shared" si="5"/>
        <v>0.25953531407422636</v>
      </c>
    </row>
    <row r="22" spans="2:8" ht="20.100000000000001" customHeight="1" thickBot="1" x14ac:dyDescent="0.25">
      <c r="B22" s="4" t="s">
        <v>32</v>
      </c>
      <c r="C22" s="60">
        <f t="shared" si="0"/>
        <v>1.1484098939929329E-2</v>
      </c>
      <c r="D22" s="60">
        <f t="shared" si="1"/>
        <v>0.20494699646643111</v>
      </c>
      <c r="E22" s="60">
        <f t="shared" si="2"/>
        <v>3.9752650176678443E-2</v>
      </c>
      <c r="F22" s="60">
        <f t="shared" si="3"/>
        <v>0.37720848056537104</v>
      </c>
      <c r="G22" s="60">
        <f t="shared" si="4"/>
        <v>0.21996466431095407</v>
      </c>
      <c r="H22" s="60">
        <f t="shared" si="5"/>
        <v>0.14664310954063609</v>
      </c>
    </row>
    <row r="23" spans="2:8" ht="20.100000000000001" customHeight="1" thickBot="1" x14ac:dyDescent="0.25">
      <c r="B23" s="4" t="s">
        <v>33</v>
      </c>
      <c r="C23" s="60">
        <f t="shared" si="0"/>
        <v>2.6682362173827742E-2</v>
      </c>
      <c r="D23" s="60">
        <f t="shared" si="1"/>
        <v>0.12988032175789679</v>
      </c>
      <c r="E23" s="60">
        <f t="shared" si="2"/>
        <v>1.3341181086913871E-2</v>
      </c>
      <c r="F23" s="60">
        <f t="shared" si="3"/>
        <v>0.49813615852462234</v>
      </c>
      <c r="G23" s="60">
        <f t="shared" si="4"/>
        <v>0.19913674710614088</v>
      </c>
      <c r="H23" s="60">
        <f t="shared" si="5"/>
        <v>0.13282322935059848</v>
      </c>
    </row>
    <row r="24" spans="2:8" ht="20.100000000000001" customHeight="1" thickBot="1" x14ac:dyDescent="0.25">
      <c r="B24" s="4" t="s">
        <v>34</v>
      </c>
      <c r="C24" s="60">
        <f t="shared" si="0"/>
        <v>1.3331596317526489E-2</v>
      </c>
      <c r="D24" s="60">
        <f t="shared" si="1"/>
        <v>3.8648601702275492E-2</v>
      </c>
      <c r="E24" s="60">
        <f t="shared" si="2"/>
        <v>1.9280875455966649E-2</v>
      </c>
      <c r="F24" s="60">
        <f t="shared" si="3"/>
        <v>0.41301893347229462</v>
      </c>
      <c r="G24" s="60">
        <f t="shared" si="4"/>
        <v>0.25108563487927738</v>
      </c>
      <c r="H24" s="60">
        <f t="shared" si="5"/>
        <v>0.26463435817265935</v>
      </c>
    </row>
    <row r="25" spans="2:8" ht="20.100000000000001" customHeight="1" thickBot="1" x14ac:dyDescent="0.25">
      <c r="B25" s="4" t="s">
        <v>35</v>
      </c>
      <c r="C25" s="60">
        <f t="shared" si="0"/>
        <v>1.1254612546125461E-2</v>
      </c>
      <c r="D25" s="60">
        <f t="shared" si="1"/>
        <v>0.22324723247232472</v>
      </c>
      <c r="E25" s="60">
        <f t="shared" si="2"/>
        <v>1.4760147601476014E-3</v>
      </c>
      <c r="F25" s="60">
        <f t="shared" si="3"/>
        <v>0.39280442804428045</v>
      </c>
      <c r="G25" s="60">
        <f t="shared" si="4"/>
        <v>0.16789667896678967</v>
      </c>
      <c r="H25" s="60">
        <f t="shared" si="5"/>
        <v>0.20332103321033212</v>
      </c>
    </row>
    <row r="26" spans="2:8" ht="20.100000000000001" customHeight="1" thickBot="1" x14ac:dyDescent="0.25">
      <c r="B26" s="4" t="s">
        <v>36</v>
      </c>
      <c r="C26" s="60">
        <f t="shared" si="0"/>
        <v>5.7012542759407071E-3</v>
      </c>
      <c r="D26" s="60">
        <f t="shared" si="1"/>
        <v>0.10832383124287344</v>
      </c>
      <c r="E26" s="60">
        <f t="shared" si="2"/>
        <v>3.4777651083238312E-2</v>
      </c>
      <c r="F26" s="60">
        <f t="shared" si="3"/>
        <v>0.33865450399087799</v>
      </c>
      <c r="G26" s="60">
        <f t="shared" si="4"/>
        <v>0.19498289623717219</v>
      </c>
      <c r="H26" s="60">
        <f t="shared" si="5"/>
        <v>0.31755986316989732</v>
      </c>
    </row>
    <row r="27" spans="2:8" ht="20.100000000000001" customHeight="1" thickBot="1" x14ac:dyDescent="0.25">
      <c r="B27" s="5" t="s">
        <v>37</v>
      </c>
      <c r="C27" s="60">
        <f t="shared" si="0"/>
        <v>1.3622291021671827E-2</v>
      </c>
      <c r="D27" s="60">
        <f t="shared" si="1"/>
        <v>0.20804953560371517</v>
      </c>
      <c r="E27" s="60">
        <f t="shared" si="2"/>
        <v>1.4241486068111455E-2</v>
      </c>
      <c r="F27" s="60">
        <f t="shared" si="3"/>
        <v>0.39979360165118677</v>
      </c>
      <c r="G27" s="60">
        <f t="shared" si="4"/>
        <v>0.23653250773993809</v>
      </c>
      <c r="H27" s="60">
        <f t="shared" si="5"/>
        <v>0.12776057791537668</v>
      </c>
    </row>
    <row r="28" spans="2:8" ht="20.100000000000001" customHeight="1" thickBot="1" x14ac:dyDescent="0.25">
      <c r="B28" s="6" t="s">
        <v>38</v>
      </c>
      <c r="C28" s="60">
        <f t="shared" si="0"/>
        <v>3.2362459546925568E-3</v>
      </c>
      <c r="D28" s="60">
        <f t="shared" si="1"/>
        <v>0.23624595469255663</v>
      </c>
      <c r="E28" s="60">
        <f t="shared" si="2"/>
        <v>1.6181229773462784E-3</v>
      </c>
      <c r="F28" s="60">
        <f t="shared" si="3"/>
        <v>0.36407766990291263</v>
      </c>
      <c r="G28" s="60">
        <f t="shared" si="4"/>
        <v>0.24757281553398058</v>
      </c>
      <c r="H28" s="60">
        <f t="shared" si="5"/>
        <v>0.14724919093851135</v>
      </c>
    </row>
    <row r="29" spans="2:8" ht="20.100000000000001" customHeight="1" thickBot="1" x14ac:dyDescent="0.25">
      <c r="B29" s="7" t="s">
        <v>39</v>
      </c>
      <c r="C29" s="61">
        <f t="shared" si="0"/>
        <v>1.8333251540624103E-2</v>
      </c>
      <c r="D29" s="61">
        <f t="shared" si="1"/>
        <v>0.13299494521056948</v>
      </c>
      <c r="E29" s="61">
        <f t="shared" si="2"/>
        <v>2.512672027594523E-2</v>
      </c>
      <c r="F29" s="61">
        <f t="shared" si="3"/>
        <v>0.3769639013720143</v>
      </c>
      <c r="G29" s="61">
        <f t="shared" si="4"/>
        <v>0.22767584848251154</v>
      </c>
      <c r="H29" s="61">
        <f t="shared" si="5"/>
        <v>0.21890533311833527</v>
      </c>
    </row>
    <row r="30" spans="2:8" x14ac:dyDescent="0.2">
      <c r="B30" s="58"/>
      <c r="C30" s="59"/>
      <c r="D30" s="59"/>
      <c r="E30" s="59"/>
      <c r="F30" s="59"/>
      <c r="G30" s="59"/>
      <c r="H30" s="59"/>
    </row>
    <row r="31" spans="2:8" x14ac:dyDescent="0.2">
      <c r="B31" s="58"/>
      <c r="C31" s="59"/>
      <c r="D31" s="59"/>
      <c r="E31" s="59"/>
      <c r="F31" s="59"/>
      <c r="G31" s="59"/>
      <c r="H31" s="59"/>
    </row>
    <row r="32" spans="2:8" x14ac:dyDescent="0.2">
      <c r="B32" s="58"/>
      <c r="C32" s="59"/>
      <c r="D32" s="59"/>
      <c r="E32" s="59"/>
      <c r="F32" s="59"/>
      <c r="G32" s="59"/>
      <c r="H32" s="59"/>
    </row>
    <row r="33" spans="2:11" x14ac:dyDescent="0.2">
      <c r="B33" s="10"/>
      <c r="C33" s="10"/>
      <c r="D33" s="10"/>
      <c r="E33" s="10"/>
      <c r="F33" s="10"/>
      <c r="G33" s="10"/>
      <c r="H33" s="10"/>
    </row>
    <row r="34" spans="2:11" ht="41.25" customHeight="1" x14ac:dyDescent="0.2">
      <c r="B34" s="55"/>
      <c r="C34" s="96" t="s">
        <v>225</v>
      </c>
      <c r="D34" s="97"/>
      <c r="E34" s="97"/>
      <c r="F34" s="97"/>
      <c r="G34" s="97"/>
      <c r="H34" s="56"/>
    </row>
    <row r="35" spans="2:11" ht="41.25" customHeight="1" x14ac:dyDescent="0.2">
      <c r="B35" s="55"/>
      <c r="C35" s="82" t="s">
        <v>218</v>
      </c>
      <c r="D35" s="82"/>
      <c r="E35" s="82" t="s">
        <v>219</v>
      </c>
      <c r="F35" s="82"/>
      <c r="G35" s="82" t="s">
        <v>220</v>
      </c>
      <c r="H35" s="98"/>
    </row>
    <row r="36" spans="2:11" ht="41.25" customHeight="1" thickBot="1" x14ac:dyDescent="0.25">
      <c r="B36" s="55"/>
      <c r="C36" s="16" t="s">
        <v>221</v>
      </c>
      <c r="D36" s="16" t="s">
        <v>222</v>
      </c>
      <c r="E36" s="16" t="s">
        <v>223</v>
      </c>
      <c r="F36" s="16" t="s">
        <v>224</v>
      </c>
      <c r="G36" s="82"/>
      <c r="H36" s="98"/>
      <c r="I36" s="16" t="s">
        <v>226</v>
      </c>
      <c r="J36" s="16" t="s">
        <v>227</v>
      </c>
      <c r="K36" s="62" t="s">
        <v>53</v>
      </c>
    </row>
    <row r="37" spans="2:11" ht="20.100000000000001" customHeight="1" thickBot="1" x14ac:dyDescent="0.25">
      <c r="B37" s="3" t="s">
        <v>22</v>
      </c>
      <c r="C37" s="19">
        <v>691</v>
      </c>
      <c r="D37" s="19">
        <v>4036</v>
      </c>
      <c r="E37" s="19">
        <v>702</v>
      </c>
      <c r="F37" s="19">
        <v>9786</v>
      </c>
      <c r="G37" s="19">
        <v>6421</v>
      </c>
      <c r="H37" s="57"/>
      <c r="I37" s="36">
        <v>23415</v>
      </c>
      <c r="J37" s="36">
        <v>21</v>
      </c>
      <c r="K37" s="36">
        <f>I37-J37+G37</f>
        <v>29815</v>
      </c>
    </row>
    <row r="38" spans="2:11" ht="20.100000000000001" customHeight="1" thickBot="1" x14ac:dyDescent="0.25">
      <c r="B38" s="4" t="s">
        <v>23</v>
      </c>
      <c r="C38" s="20">
        <v>56</v>
      </c>
      <c r="D38" s="20">
        <v>511</v>
      </c>
      <c r="E38" s="20">
        <v>67</v>
      </c>
      <c r="F38" s="20">
        <v>1259</v>
      </c>
      <c r="G38" s="20">
        <v>550</v>
      </c>
      <c r="H38" s="57"/>
      <c r="I38" s="36">
        <v>3018</v>
      </c>
      <c r="J38" s="36">
        <v>0</v>
      </c>
      <c r="K38" s="36">
        <f t="shared" ref="K38:K54" si="6">I38-J38+G38</f>
        <v>3568</v>
      </c>
    </row>
    <row r="39" spans="2:11" ht="20.100000000000001" customHeight="1" thickBot="1" x14ac:dyDescent="0.25">
      <c r="B39" s="4" t="s">
        <v>24</v>
      </c>
      <c r="C39" s="20">
        <v>51</v>
      </c>
      <c r="D39" s="20">
        <v>427</v>
      </c>
      <c r="E39" s="20">
        <v>22</v>
      </c>
      <c r="F39" s="20">
        <v>915</v>
      </c>
      <c r="G39" s="20">
        <v>687</v>
      </c>
      <c r="H39" s="57"/>
      <c r="I39" s="36">
        <v>1753</v>
      </c>
      <c r="J39" s="36">
        <v>2</v>
      </c>
      <c r="K39" s="36">
        <f t="shared" si="6"/>
        <v>2438</v>
      </c>
    </row>
    <row r="40" spans="2:11" ht="20.100000000000001" customHeight="1" thickBot="1" x14ac:dyDescent="0.25">
      <c r="B40" s="4" t="s">
        <v>25</v>
      </c>
      <c r="C40" s="20">
        <v>54</v>
      </c>
      <c r="D40" s="20">
        <v>923</v>
      </c>
      <c r="E40" s="20">
        <v>86</v>
      </c>
      <c r="F40" s="20">
        <v>2790</v>
      </c>
      <c r="G40" s="20">
        <v>1036</v>
      </c>
      <c r="H40" s="57"/>
      <c r="I40" s="36">
        <v>4812</v>
      </c>
      <c r="J40" s="36">
        <v>4</v>
      </c>
      <c r="K40" s="36">
        <f t="shared" si="6"/>
        <v>5844</v>
      </c>
    </row>
    <row r="41" spans="2:11" ht="20.100000000000001" customHeight="1" thickBot="1" x14ac:dyDescent="0.25">
      <c r="B41" s="4" t="s">
        <v>26</v>
      </c>
      <c r="C41" s="20">
        <v>254</v>
      </c>
      <c r="D41" s="20">
        <v>2392</v>
      </c>
      <c r="E41" s="20">
        <v>459</v>
      </c>
      <c r="F41" s="20">
        <v>2990</v>
      </c>
      <c r="G41" s="20">
        <v>741</v>
      </c>
      <c r="H41" s="57"/>
      <c r="I41" s="36">
        <v>7331</v>
      </c>
      <c r="J41" s="36">
        <v>3</v>
      </c>
      <c r="K41" s="36">
        <f t="shared" si="6"/>
        <v>8069</v>
      </c>
    </row>
    <row r="42" spans="2:11" ht="20.100000000000001" customHeight="1" thickBot="1" x14ac:dyDescent="0.25">
      <c r="B42" s="4" t="s">
        <v>27</v>
      </c>
      <c r="C42" s="20">
        <v>37</v>
      </c>
      <c r="D42" s="20">
        <v>219</v>
      </c>
      <c r="E42" s="20">
        <v>66</v>
      </c>
      <c r="F42" s="20">
        <v>892</v>
      </c>
      <c r="G42" s="20">
        <v>336</v>
      </c>
      <c r="H42" s="57"/>
      <c r="I42" s="36">
        <v>1450</v>
      </c>
      <c r="J42" s="36">
        <v>0</v>
      </c>
      <c r="K42" s="36">
        <f t="shared" si="6"/>
        <v>1786</v>
      </c>
    </row>
    <row r="43" spans="2:11" ht="20.100000000000001" customHeight="1" thickBot="1" x14ac:dyDescent="0.25">
      <c r="B43" s="4" t="s">
        <v>28</v>
      </c>
      <c r="C43" s="20">
        <v>122</v>
      </c>
      <c r="D43" s="20">
        <v>515</v>
      </c>
      <c r="E43" s="20">
        <v>113</v>
      </c>
      <c r="F43" s="20">
        <v>1775</v>
      </c>
      <c r="G43" s="20">
        <v>1341</v>
      </c>
      <c r="H43" s="57"/>
      <c r="I43" s="36">
        <v>3411</v>
      </c>
      <c r="J43" s="36">
        <v>0</v>
      </c>
      <c r="K43" s="36">
        <f t="shared" si="6"/>
        <v>4752</v>
      </c>
    </row>
    <row r="44" spans="2:11" ht="20.100000000000001" customHeight="1" thickBot="1" x14ac:dyDescent="0.25">
      <c r="B44" s="4" t="s">
        <v>29</v>
      </c>
      <c r="C44" s="20">
        <v>108</v>
      </c>
      <c r="D44" s="20">
        <v>804</v>
      </c>
      <c r="E44" s="20">
        <v>63</v>
      </c>
      <c r="F44" s="20">
        <v>2112</v>
      </c>
      <c r="G44" s="20">
        <v>1210</v>
      </c>
      <c r="H44" s="57"/>
      <c r="I44" s="36">
        <v>3745</v>
      </c>
      <c r="J44" s="36">
        <v>1</v>
      </c>
      <c r="K44" s="36">
        <f t="shared" si="6"/>
        <v>4954</v>
      </c>
    </row>
    <row r="45" spans="2:11" ht="20.100000000000001" customHeight="1" thickBot="1" x14ac:dyDescent="0.25">
      <c r="B45" s="4" t="s">
        <v>30</v>
      </c>
      <c r="C45" s="20">
        <v>269</v>
      </c>
      <c r="D45" s="20">
        <v>1429</v>
      </c>
      <c r="E45" s="20">
        <v>345</v>
      </c>
      <c r="F45" s="20">
        <v>7711</v>
      </c>
      <c r="G45" s="20">
        <v>6081</v>
      </c>
      <c r="H45" s="57"/>
      <c r="I45" s="36">
        <v>12862</v>
      </c>
      <c r="J45" s="36">
        <v>12</v>
      </c>
      <c r="K45" s="36">
        <f t="shared" si="6"/>
        <v>18931</v>
      </c>
    </row>
    <row r="46" spans="2:11" ht="20.100000000000001" customHeight="1" thickBot="1" x14ac:dyDescent="0.25">
      <c r="B46" s="4" t="s">
        <v>31</v>
      </c>
      <c r="C46" s="20">
        <v>365</v>
      </c>
      <c r="D46" s="20">
        <v>3144</v>
      </c>
      <c r="E46" s="20">
        <v>920</v>
      </c>
      <c r="F46" s="20">
        <v>5750</v>
      </c>
      <c r="G46" s="20">
        <v>4226</v>
      </c>
      <c r="H46" s="57"/>
      <c r="I46" s="36">
        <v>15230</v>
      </c>
      <c r="J46" s="36">
        <v>2</v>
      </c>
      <c r="K46" s="36">
        <f t="shared" si="6"/>
        <v>19454</v>
      </c>
    </row>
    <row r="47" spans="2:11" ht="20.100000000000001" customHeight="1" thickBot="1" x14ac:dyDescent="0.25">
      <c r="B47" s="4" t="s">
        <v>32</v>
      </c>
      <c r="C47" s="20">
        <v>26</v>
      </c>
      <c r="D47" s="20">
        <v>464</v>
      </c>
      <c r="E47" s="20">
        <v>90</v>
      </c>
      <c r="F47" s="20">
        <v>854</v>
      </c>
      <c r="G47" s="20">
        <v>498</v>
      </c>
      <c r="H47" s="57"/>
      <c r="I47" s="36">
        <v>1767</v>
      </c>
      <c r="J47" s="36">
        <v>1</v>
      </c>
      <c r="K47" s="36">
        <f t="shared" si="6"/>
        <v>2264</v>
      </c>
    </row>
    <row r="48" spans="2:11" ht="20.100000000000001" customHeight="1" thickBot="1" x14ac:dyDescent="0.25">
      <c r="B48" s="4" t="s">
        <v>33</v>
      </c>
      <c r="C48" s="20">
        <v>136</v>
      </c>
      <c r="D48" s="20">
        <v>662</v>
      </c>
      <c r="E48" s="20">
        <v>68</v>
      </c>
      <c r="F48" s="20">
        <v>2539</v>
      </c>
      <c r="G48" s="20">
        <v>1015</v>
      </c>
      <c r="H48" s="57"/>
      <c r="I48" s="36">
        <v>4083</v>
      </c>
      <c r="J48" s="36">
        <v>1</v>
      </c>
      <c r="K48" s="36">
        <f t="shared" si="6"/>
        <v>5097</v>
      </c>
    </row>
    <row r="49" spans="2:11" ht="20.100000000000001" customHeight="1" thickBot="1" x14ac:dyDescent="0.25">
      <c r="B49" s="4" t="s">
        <v>34</v>
      </c>
      <c r="C49" s="20">
        <v>307</v>
      </c>
      <c r="D49" s="20">
        <v>890</v>
      </c>
      <c r="E49" s="20">
        <v>444</v>
      </c>
      <c r="F49" s="20">
        <v>9511</v>
      </c>
      <c r="G49" s="20">
        <v>5782</v>
      </c>
      <c r="H49" s="57"/>
      <c r="I49" s="36">
        <v>17255</v>
      </c>
      <c r="J49" s="36">
        <v>9</v>
      </c>
      <c r="K49" s="36">
        <f t="shared" si="6"/>
        <v>23028</v>
      </c>
    </row>
    <row r="50" spans="2:11" ht="20.100000000000001" customHeight="1" thickBot="1" x14ac:dyDescent="0.25">
      <c r="B50" s="4" t="s">
        <v>35</v>
      </c>
      <c r="C50" s="20">
        <v>61</v>
      </c>
      <c r="D50" s="20">
        <v>1210</v>
      </c>
      <c r="E50" s="20">
        <v>8</v>
      </c>
      <c r="F50" s="20">
        <v>2129</v>
      </c>
      <c r="G50" s="20">
        <v>910</v>
      </c>
      <c r="H50" s="57"/>
      <c r="I50" s="36">
        <v>4510</v>
      </c>
      <c r="J50" s="36">
        <v>0</v>
      </c>
      <c r="K50" s="36">
        <f t="shared" si="6"/>
        <v>5420</v>
      </c>
    </row>
    <row r="51" spans="2:11" ht="20.100000000000001" customHeight="1" thickBot="1" x14ac:dyDescent="0.25">
      <c r="B51" s="4" t="s">
        <v>36</v>
      </c>
      <c r="C51" s="20">
        <v>10</v>
      </c>
      <c r="D51" s="20">
        <v>190</v>
      </c>
      <c r="E51" s="20">
        <v>61</v>
      </c>
      <c r="F51" s="20">
        <v>594</v>
      </c>
      <c r="G51" s="20">
        <v>342</v>
      </c>
      <c r="H51" s="57"/>
      <c r="I51" s="36">
        <v>1413</v>
      </c>
      <c r="J51" s="36">
        <v>1</v>
      </c>
      <c r="K51" s="36">
        <f t="shared" si="6"/>
        <v>1754</v>
      </c>
    </row>
    <row r="52" spans="2:11" ht="20.100000000000001" customHeight="1" thickBot="1" x14ac:dyDescent="0.25">
      <c r="B52" s="5" t="s">
        <v>37</v>
      </c>
      <c r="C52" s="20">
        <v>66</v>
      </c>
      <c r="D52" s="20">
        <v>1008</v>
      </c>
      <c r="E52" s="20">
        <v>69</v>
      </c>
      <c r="F52" s="20">
        <v>1937</v>
      </c>
      <c r="G52" s="20">
        <v>1146</v>
      </c>
      <c r="H52" s="57"/>
      <c r="I52" s="36">
        <v>3700</v>
      </c>
      <c r="J52" s="36">
        <v>1</v>
      </c>
      <c r="K52" s="36">
        <f t="shared" si="6"/>
        <v>4845</v>
      </c>
    </row>
    <row r="53" spans="2:11" ht="20.100000000000001" customHeight="1" thickBot="1" x14ac:dyDescent="0.25">
      <c r="B53" s="6" t="s">
        <v>38</v>
      </c>
      <c r="C53" s="21">
        <v>2</v>
      </c>
      <c r="D53" s="21">
        <v>146</v>
      </c>
      <c r="E53" s="21">
        <v>1</v>
      </c>
      <c r="F53" s="21">
        <v>225</v>
      </c>
      <c r="G53" s="21">
        <v>153</v>
      </c>
      <c r="H53" s="57"/>
      <c r="I53" s="36">
        <v>465</v>
      </c>
      <c r="J53" s="36">
        <v>0</v>
      </c>
      <c r="K53" s="36">
        <f t="shared" si="6"/>
        <v>618</v>
      </c>
    </row>
    <row r="54" spans="2:11" ht="20.100000000000001" customHeight="1" thickBot="1" x14ac:dyDescent="0.25">
      <c r="B54" s="7" t="s">
        <v>39</v>
      </c>
      <c r="C54" s="9">
        <f>SUM(C37:C53)</f>
        <v>2615</v>
      </c>
      <c r="D54" s="9">
        <f t="shared" ref="D54:G54" si="7">SUM(D37:D53)</f>
        <v>18970</v>
      </c>
      <c r="E54" s="9">
        <f t="shared" si="7"/>
        <v>3584</v>
      </c>
      <c r="F54" s="9">
        <f t="shared" si="7"/>
        <v>53769</v>
      </c>
      <c r="G54" s="9">
        <f t="shared" si="7"/>
        <v>32475</v>
      </c>
      <c r="H54" s="15"/>
      <c r="I54" s="9">
        <f>SUM(I37:I53)</f>
        <v>110220</v>
      </c>
      <c r="J54" s="9">
        <f>SUM(J37:J53)</f>
        <v>58</v>
      </c>
      <c r="K54" s="9">
        <f t="shared" si="6"/>
        <v>142637</v>
      </c>
    </row>
    <row r="55" spans="2:11" x14ac:dyDescent="0.2">
      <c r="C55" s="66"/>
      <c r="D55" s="66"/>
      <c r="E55" s="66"/>
      <c r="F55" s="66"/>
      <c r="G55" s="66"/>
      <c r="I55" s="66"/>
      <c r="J55" s="66"/>
      <c r="K55" s="66"/>
    </row>
  </sheetData>
  <mergeCells count="10">
    <mergeCell ref="C34:G34"/>
    <mergeCell ref="C35:D35"/>
    <mergeCell ref="E35:F35"/>
    <mergeCell ref="G35:G36"/>
    <mergeCell ref="H35:H36"/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67" t="s">
        <v>69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</row>
    <row r="10" spans="2:18" ht="76.5" customHeight="1" thickBot="1" x14ac:dyDescent="0.25">
      <c r="C10" s="8" t="s">
        <v>53</v>
      </c>
      <c r="D10" s="8" t="s">
        <v>54</v>
      </c>
      <c r="E10" s="8" t="s">
        <v>55</v>
      </c>
      <c r="F10" s="8" t="s">
        <v>56</v>
      </c>
      <c r="G10" s="8" t="s">
        <v>57</v>
      </c>
      <c r="H10" s="8" t="s">
        <v>58</v>
      </c>
      <c r="I10" s="8" t="s">
        <v>59</v>
      </c>
      <c r="J10" s="8" t="s">
        <v>60</v>
      </c>
      <c r="K10" s="8" t="s">
        <v>61</v>
      </c>
      <c r="L10" s="8" t="s">
        <v>62</v>
      </c>
      <c r="M10" s="8" t="s">
        <v>63</v>
      </c>
      <c r="N10" s="8" t="s">
        <v>64</v>
      </c>
      <c r="O10" s="8" t="s">
        <v>65</v>
      </c>
      <c r="P10" s="8" t="s">
        <v>66</v>
      </c>
      <c r="Q10" s="8" t="s">
        <v>67</v>
      </c>
      <c r="R10" s="8" t="s">
        <v>68</v>
      </c>
    </row>
    <row r="11" spans="2:18" ht="20.100000000000001" customHeight="1" thickBot="1" x14ac:dyDescent="0.25">
      <c r="B11" s="3" t="s">
        <v>22</v>
      </c>
      <c r="C11" s="19">
        <v>35240</v>
      </c>
      <c r="D11" s="19">
        <v>22</v>
      </c>
      <c r="E11" s="19">
        <v>1</v>
      </c>
      <c r="F11" s="19">
        <v>0</v>
      </c>
      <c r="G11" s="19">
        <v>17753</v>
      </c>
      <c r="H11" s="19">
        <v>5907</v>
      </c>
      <c r="I11" s="19">
        <v>915</v>
      </c>
      <c r="J11" s="19">
        <v>2152</v>
      </c>
      <c r="K11" s="19">
        <v>378</v>
      </c>
      <c r="L11" s="19">
        <v>1062</v>
      </c>
      <c r="M11" s="19">
        <v>225</v>
      </c>
      <c r="N11" s="19">
        <v>158</v>
      </c>
      <c r="O11" s="19">
        <v>147</v>
      </c>
      <c r="P11" s="19">
        <v>1854</v>
      </c>
      <c r="Q11" s="19">
        <v>3667</v>
      </c>
      <c r="R11" s="19">
        <v>999</v>
      </c>
    </row>
    <row r="12" spans="2:18" ht="20.100000000000001" customHeight="1" thickBot="1" x14ac:dyDescent="0.25">
      <c r="B12" s="4" t="s">
        <v>23</v>
      </c>
      <c r="C12" s="20">
        <v>4542</v>
      </c>
      <c r="D12" s="20">
        <v>3</v>
      </c>
      <c r="E12" s="20">
        <v>0</v>
      </c>
      <c r="F12" s="20">
        <v>2</v>
      </c>
      <c r="G12" s="20">
        <v>2069</v>
      </c>
      <c r="H12" s="20">
        <v>988</v>
      </c>
      <c r="I12" s="20">
        <v>71</v>
      </c>
      <c r="J12" s="20">
        <v>162</v>
      </c>
      <c r="K12" s="20">
        <v>38</v>
      </c>
      <c r="L12" s="20">
        <v>175</v>
      </c>
      <c r="M12" s="20">
        <v>65</v>
      </c>
      <c r="N12" s="20">
        <v>105</v>
      </c>
      <c r="O12" s="20">
        <v>41</v>
      </c>
      <c r="P12" s="20">
        <v>347</v>
      </c>
      <c r="Q12" s="20">
        <v>456</v>
      </c>
      <c r="R12" s="20">
        <v>20</v>
      </c>
    </row>
    <row r="13" spans="2:18" ht="20.100000000000001" customHeight="1" thickBot="1" x14ac:dyDescent="0.25">
      <c r="B13" s="4" t="s">
        <v>24</v>
      </c>
      <c r="C13" s="20">
        <v>3461</v>
      </c>
      <c r="D13" s="20">
        <v>2</v>
      </c>
      <c r="E13" s="20">
        <v>0</v>
      </c>
      <c r="F13" s="20">
        <v>0</v>
      </c>
      <c r="G13" s="20">
        <v>1586</v>
      </c>
      <c r="H13" s="20">
        <v>552</v>
      </c>
      <c r="I13" s="20">
        <v>64</v>
      </c>
      <c r="J13" s="20">
        <v>293</v>
      </c>
      <c r="K13" s="20">
        <v>44</v>
      </c>
      <c r="L13" s="20">
        <v>33</v>
      </c>
      <c r="M13" s="20">
        <v>6</v>
      </c>
      <c r="N13" s="20">
        <v>17</v>
      </c>
      <c r="O13" s="20">
        <v>10</v>
      </c>
      <c r="P13" s="20">
        <v>383</v>
      </c>
      <c r="Q13" s="20">
        <v>401</v>
      </c>
      <c r="R13" s="20">
        <v>70</v>
      </c>
    </row>
    <row r="14" spans="2:18" ht="20.100000000000001" customHeight="1" thickBot="1" x14ac:dyDescent="0.25">
      <c r="B14" s="4" t="s">
        <v>25</v>
      </c>
      <c r="C14" s="20">
        <v>7140</v>
      </c>
      <c r="D14" s="20">
        <v>4</v>
      </c>
      <c r="E14" s="20">
        <v>0</v>
      </c>
      <c r="F14" s="20">
        <v>0</v>
      </c>
      <c r="G14" s="20">
        <v>3939</v>
      </c>
      <c r="H14" s="20">
        <v>535</v>
      </c>
      <c r="I14" s="20">
        <v>301</v>
      </c>
      <c r="J14" s="20">
        <v>549</v>
      </c>
      <c r="K14" s="20">
        <v>84</v>
      </c>
      <c r="L14" s="20">
        <v>335</v>
      </c>
      <c r="M14" s="20">
        <v>53</v>
      </c>
      <c r="N14" s="20">
        <v>32</v>
      </c>
      <c r="O14" s="20">
        <v>26</v>
      </c>
      <c r="P14" s="20">
        <v>726</v>
      </c>
      <c r="Q14" s="20">
        <v>482</v>
      </c>
      <c r="R14" s="20">
        <v>74</v>
      </c>
    </row>
    <row r="15" spans="2:18" ht="20.100000000000001" customHeight="1" thickBot="1" x14ac:dyDescent="0.25">
      <c r="B15" s="4" t="s">
        <v>26</v>
      </c>
      <c r="C15" s="20">
        <v>9758</v>
      </c>
      <c r="D15" s="20">
        <v>10</v>
      </c>
      <c r="E15" s="20">
        <v>0</v>
      </c>
      <c r="F15" s="20">
        <v>0</v>
      </c>
      <c r="G15" s="20">
        <v>5387</v>
      </c>
      <c r="H15" s="20">
        <v>1190</v>
      </c>
      <c r="I15" s="20">
        <v>519</v>
      </c>
      <c r="J15" s="20">
        <v>699</v>
      </c>
      <c r="K15" s="20">
        <v>107</v>
      </c>
      <c r="L15" s="20">
        <v>275</v>
      </c>
      <c r="M15" s="20">
        <v>20</v>
      </c>
      <c r="N15" s="20">
        <v>68</v>
      </c>
      <c r="O15" s="20">
        <v>26</v>
      </c>
      <c r="P15" s="20">
        <v>826</v>
      </c>
      <c r="Q15" s="20">
        <v>372</v>
      </c>
      <c r="R15" s="20">
        <v>259</v>
      </c>
    </row>
    <row r="16" spans="2:18" ht="20.100000000000001" customHeight="1" thickBot="1" x14ac:dyDescent="0.25">
      <c r="B16" s="4" t="s">
        <v>27</v>
      </c>
      <c r="C16" s="20">
        <v>2038</v>
      </c>
      <c r="D16" s="20">
        <v>1</v>
      </c>
      <c r="E16" s="20">
        <v>0</v>
      </c>
      <c r="F16" s="20">
        <v>0</v>
      </c>
      <c r="G16" s="20">
        <v>782</v>
      </c>
      <c r="H16" s="20">
        <v>273</v>
      </c>
      <c r="I16" s="20">
        <v>24</v>
      </c>
      <c r="J16" s="20">
        <v>181</v>
      </c>
      <c r="K16" s="20">
        <v>6</v>
      </c>
      <c r="L16" s="20">
        <v>42</v>
      </c>
      <c r="M16" s="20">
        <v>4</v>
      </c>
      <c r="N16" s="20">
        <v>21</v>
      </c>
      <c r="O16" s="20">
        <v>4</v>
      </c>
      <c r="P16" s="20">
        <v>352</v>
      </c>
      <c r="Q16" s="20">
        <v>210</v>
      </c>
      <c r="R16" s="20">
        <v>138</v>
      </c>
    </row>
    <row r="17" spans="2:18" ht="20.100000000000001" customHeight="1" thickBot="1" x14ac:dyDescent="0.25">
      <c r="B17" s="4" t="s">
        <v>28</v>
      </c>
      <c r="C17" s="20">
        <v>5575</v>
      </c>
      <c r="D17" s="20">
        <v>2</v>
      </c>
      <c r="E17" s="20">
        <v>1</v>
      </c>
      <c r="F17" s="20">
        <v>0</v>
      </c>
      <c r="G17" s="20">
        <v>2742</v>
      </c>
      <c r="H17" s="20">
        <v>960</v>
      </c>
      <c r="I17" s="20">
        <v>161</v>
      </c>
      <c r="J17" s="20">
        <v>275</v>
      </c>
      <c r="K17" s="20">
        <v>20</v>
      </c>
      <c r="L17" s="20">
        <v>85</v>
      </c>
      <c r="M17" s="20">
        <v>37</v>
      </c>
      <c r="N17" s="20">
        <v>249</v>
      </c>
      <c r="O17" s="20">
        <v>44</v>
      </c>
      <c r="P17" s="20">
        <v>265</v>
      </c>
      <c r="Q17" s="20">
        <v>516</v>
      </c>
      <c r="R17" s="20">
        <v>218</v>
      </c>
    </row>
    <row r="18" spans="2:18" ht="20.100000000000001" customHeight="1" thickBot="1" x14ac:dyDescent="0.25">
      <c r="B18" s="4" t="s">
        <v>29</v>
      </c>
      <c r="C18" s="20">
        <v>6402</v>
      </c>
      <c r="D18" s="20">
        <v>0</v>
      </c>
      <c r="E18" s="20">
        <v>0</v>
      </c>
      <c r="F18" s="20">
        <v>0</v>
      </c>
      <c r="G18" s="20">
        <v>3171</v>
      </c>
      <c r="H18" s="20">
        <v>1477</v>
      </c>
      <c r="I18" s="20">
        <v>355</v>
      </c>
      <c r="J18" s="20">
        <v>88</v>
      </c>
      <c r="K18" s="20">
        <v>34</v>
      </c>
      <c r="L18" s="20">
        <v>105</v>
      </c>
      <c r="M18" s="20">
        <v>21</v>
      </c>
      <c r="N18" s="20">
        <v>108</v>
      </c>
      <c r="O18" s="20">
        <v>22</v>
      </c>
      <c r="P18" s="20">
        <v>194</v>
      </c>
      <c r="Q18" s="20">
        <v>699</v>
      </c>
      <c r="R18" s="20">
        <v>128</v>
      </c>
    </row>
    <row r="19" spans="2:18" ht="20.100000000000001" customHeight="1" thickBot="1" x14ac:dyDescent="0.25">
      <c r="B19" s="4" t="s">
        <v>30</v>
      </c>
      <c r="C19" s="20">
        <v>27298</v>
      </c>
      <c r="D19" s="20">
        <v>20</v>
      </c>
      <c r="E19" s="20">
        <v>2</v>
      </c>
      <c r="F19" s="20">
        <v>0</v>
      </c>
      <c r="G19" s="20">
        <v>12667</v>
      </c>
      <c r="H19" s="20">
        <v>4191</v>
      </c>
      <c r="I19" s="20">
        <v>1376</v>
      </c>
      <c r="J19" s="20">
        <v>2774</v>
      </c>
      <c r="K19" s="20">
        <v>522</v>
      </c>
      <c r="L19" s="20">
        <v>304</v>
      </c>
      <c r="M19" s="20">
        <v>239</v>
      </c>
      <c r="N19" s="20">
        <v>264</v>
      </c>
      <c r="O19" s="20">
        <v>161</v>
      </c>
      <c r="P19" s="20">
        <v>1467</v>
      </c>
      <c r="Q19" s="20">
        <v>1992</v>
      </c>
      <c r="R19" s="20">
        <v>1319</v>
      </c>
    </row>
    <row r="20" spans="2:18" ht="20.100000000000001" customHeight="1" thickBot="1" x14ac:dyDescent="0.25">
      <c r="B20" s="4" t="s">
        <v>31</v>
      </c>
      <c r="C20" s="20">
        <v>24463</v>
      </c>
      <c r="D20" s="20">
        <v>7</v>
      </c>
      <c r="E20" s="20">
        <v>0</v>
      </c>
      <c r="F20" s="20">
        <v>0</v>
      </c>
      <c r="G20" s="20">
        <v>12956</v>
      </c>
      <c r="H20" s="20">
        <v>3634</v>
      </c>
      <c r="I20" s="20">
        <v>1304</v>
      </c>
      <c r="J20" s="20">
        <v>782</v>
      </c>
      <c r="K20" s="20">
        <v>153</v>
      </c>
      <c r="L20" s="20">
        <v>170</v>
      </c>
      <c r="M20" s="20">
        <v>35</v>
      </c>
      <c r="N20" s="20">
        <v>123</v>
      </c>
      <c r="O20" s="20">
        <v>59</v>
      </c>
      <c r="P20" s="20">
        <v>1448</v>
      </c>
      <c r="Q20" s="20">
        <v>3103</v>
      </c>
      <c r="R20" s="20">
        <v>689</v>
      </c>
    </row>
    <row r="21" spans="2:18" ht="20.100000000000001" customHeight="1" thickBot="1" x14ac:dyDescent="0.25">
      <c r="B21" s="4" t="s">
        <v>32</v>
      </c>
      <c r="C21" s="20">
        <v>2589</v>
      </c>
      <c r="D21" s="20">
        <v>0</v>
      </c>
      <c r="E21" s="20">
        <v>0</v>
      </c>
      <c r="F21" s="20">
        <v>0</v>
      </c>
      <c r="G21" s="20">
        <v>916</v>
      </c>
      <c r="H21" s="20">
        <v>413</v>
      </c>
      <c r="I21" s="20">
        <v>97</v>
      </c>
      <c r="J21" s="20">
        <v>254</v>
      </c>
      <c r="K21" s="20">
        <v>32</v>
      </c>
      <c r="L21" s="20">
        <v>100</v>
      </c>
      <c r="M21" s="20">
        <v>8</v>
      </c>
      <c r="N21" s="20">
        <v>28</v>
      </c>
      <c r="O21" s="20">
        <v>29</v>
      </c>
      <c r="P21" s="20">
        <v>334</v>
      </c>
      <c r="Q21" s="20">
        <v>300</v>
      </c>
      <c r="R21" s="20">
        <v>78</v>
      </c>
    </row>
    <row r="22" spans="2:18" ht="20.100000000000001" customHeight="1" thickBot="1" x14ac:dyDescent="0.25">
      <c r="B22" s="4" t="s">
        <v>33</v>
      </c>
      <c r="C22" s="20">
        <v>7429</v>
      </c>
      <c r="D22" s="20">
        <v>12</v>
      </c>
      <c r="E22" s="20">
        <v>0</v>
      </c>
      <c r="F22" s="20">
        <v>0</v>
      </c>
      <c r="G22" s="20">
        <v>3469</v>
      </c>
      <c r="H22" s="20">
        <v>1163</v>
      </c>
      <c r="I22" s="20">
        <v>347</v>
      </c>
      <c r="J22" s="20">
        <v>624</v>
      </c>
      <c r="K22" s="20">
        <v>51</v>
      </c>
      <c r="L22" s="20">
        <v>370</v>
      </c>
      <c r="M22" s="20">
        <v>31</v>
      </c>
      <c r="N22" s="20">
        <v>76</v>
      </c>
      <c r="O22" s="20">
        <v>94</v>
      </c>
      <c r="P22" s="20">
        <v>333</v>
      </c>
      <c r="Q22" s="20">
        <v>737</v>
      </c>
      <c r="R22" s="20">
        <v>122</v>
      </c>
    </row>
    <row r="23" spans="2:18" ht="20.100000000000001" customHeight="1" thickBot="1" x14ac:dyDescent="0.25">
      <c r="B23" s="4" t="s">
        <v>34</v>
      </c>
      <c r="C23" s="20">
        <v>27236</v>
      </c>
      <c r="D23" s="20">
        <v>8</v>
      </c>
      <c r="E23" s="20">
        <v>0</v>
      </c>
      <c r="F23" s="20">
        <v>2</v>
      </c>
      <c r="G23" s="20">
        <v>16086</v>
      </c>
      <c r="H23" s="20">
        <v>1819</v>
      </c>
      <c r="I23" s="20">
        <v>782</v>
      </c>
      <c r="J23" s="20">
        <v>2046</v>
      </c>
      <c r="K23" s="20">
        <v>115</v>
      </c>
      <c r="L23" s="20">
        <v>435</v>
      </c>
      <c r="M23" s="20">
        <v>117</v>
      </c>
      <c r="N23" s="20">
        <v>39</v>
      </c>
      <c r="O23" s="20">
        <v>43</v>
      </c>
      <c r="P23" s="20">
        <v>1251</v>
      </c>
      <c r="Q23" s="20">
        <v>3735</v>
      </c>
      <c r="R23" s="20">
        <v>758</v>
      </c>
    </row>
    <row r="24" spans="2:18" ht="20.100000000000001" customHeight="1" thickBot="1" x14ac:dyDescent="0.25">
      <c r="B24" s="4" t="s">
        <v>35</v>
      </c>
      <c r="C24" s="20">
        <v>6741</v>
      </c>
      <c r="D24" s="20">
        <v>2</v>
      </c>
      <c r="E24" s="20">
        <v>0</v>
      </c>
      <c r="F24" s="20">
        <v>0</v>
      </c>
      <c r="G24" s="20">
        <v>4161</v>
      </c>
      <c r="H24" s="20">
        <v>542</v>
      </c>
      <c r="I24" s="20">
        <v>299</v>
      </c>
      <c r="J24" s="20">
        <v>353</v>
      </c>
      <c r="K24" s="20">
        <v>29</v>
      </c>
      <c r="L24" s="20">
        <v>31</v>
      </c>
      <c r="M24" s="20">
        <v>34</v>
      </c>
      <c r="N24" s="20">
        <v>18</v>
      </c>
      <c r="O24" s="20">
        <v>12</v>
      </c>
      <c r="P24" s="20">
        <v>683</v>
      </c>
      <c r="Q24" s="20">
        <v>466</v>
      </c>
      <c r="R24" s="20">
        <v>111</v>
      </c>
    </row>
    <row r="25" spans="2:18" ht="20.100000000000001" customHeight="1" thickBot="1" x14ac:dyDescent="0.25">
      <c r="B25" s="4" t="s">
        <v>36</v>
      </c>
      <c r="C25" s="20">
        <v>1965</v>
      </c>
      <c r="D25" s="20">
        <v>2</v>
      </c>
      <c r="E25" s="20">
        <v>0</v>
      </c>
      <c r="F25" s="20">
        <v>0</v>
      </c>
      <c r="G25" s="20">
        <v>952</v>
      </c>
      <c r="H25" s="20">
        <v>221</v>
      </c>
      <c r="I25" s="20">
        <v>257</v>
      </c>
      <c r="J25" s="20">
        <v>108</v>
      </c>
      <c r="K25" s="20">
        <v>15</v>
      </c>
      <c r="L25" s="20">
        <v>0</v>
      </c>
      <c r="M25" s="20">
        <v>2</v>
      </c>
      <c r="N25" s="20">
        <v>7</v>
      </c>
      <c r="O25" s="20">
        <v>5</v>
      </c>
      <c r="P25" s="20">
        <v>77</v>
      </c>
      <c r="Q25" s="20">
        <v>295</v>
      </c>
      <c r="R25" s="20">
        <v>24</v>
      </c>
    </row>
    <row r="26" spans="2:18" ht="20.100000000000001" customHeight="1" thickBot="1" x14ac:dyDescent="0.25">
      <c r="B26" s="5" t="s">
        <v>37</v>
      </c>
      <c r="C26" s="20">
        <v>6202</v>
      </c>
      <c r="D26" s="20">
        <v>1</v>
      </c>
      <c r="E26" s="20">
        <v>1</v>
      </c>
      <c r="F26" s="20">
        <v>1</v>
      </c>
      <c r="G26" s="20">
        <v>3394</v>
      </c>
      <c r="H26" s="20">
        <v>452</v>
      </c>
      <c r="I26" s="20">
        <v>340</v>
      </c>
      <c r="J26" s="20">
        <v>584</v>
      </c>
      <c r="K26" s="20">
        <v>63</v>
      </c>
      <c r="L26" s="20">
        <v>59</v>
      </c>
      <c r="M26" s="20">
        <v>22</v>
      </c>
      <c r="N26" s="20">
        <v>29</v>
      </c>
      <c r="O26" s="20">
        <v>10</v>
      </c>
      <c r="P26" s="20">
        <v>701</v>
      </c>
      <c r="Q26" s="20">
        <v>384</v>
      </c>
      <c r="R26" s="20">
        <v>161</v>
      </c>
    </row>
    <row r="27" spans="2:18" ht="20.100000000000001" customHeight="1" thickBot="1" x14ac:dyDescent="0.25">
      <c r="B27" s="6" t="s">
        <v>38</v>
      </c>
      <c r="C27" s="21">
        <v>837</v>
      </c>
      <c r="D27" s="21">
        <v>0</v>
      </c>
      <c r="E27" s="21">
        <v>0</v>
      </c>
      <c r="F27" s="21">
        <v>0</v>
      </c>
      <c r="G27" s="21">
        <v>379</v>
      </c>
      <c r="H27" s="21">
        <v>18</v>
      </c>
      <c r="I27" s="21">
        <v>189</v>
      </c>
      <c r="J27" s="21">
        <v>62</v>
      </c>
      <c r="K27" s="21">
        <v>7</v>
      </c>
      <c r="L27" s="21">
        <v>4</v>
      </c>
      <c r="M27" s="21">
        <v>3</v>
      </c>
      <c r="N27" s="21">
        <v>5</v>
      </c>
      <c r="O27" s="21">
        <v>4</v>
      </c>
      <c r="P27" s="21">
        <v>94</v>
      </c>
      <c r="Q27" s="21">
        <v>58</v>
      </c>
      <c r="R27" s="21">
        <v>14</v>
      </c>
    </row>
    <row r="28" spans="2:18" ht="20.100000000000001" customHeight="1" thickBot="1" x14ac:dyDescent="0.25">
      <c r="B28" s="7" t="s">
        <v>39</v>
      </c>
      <c r="C28" s="9">
        <f>SUM(C11:C27)</f>
        <v>178916</v>
      </c>
      <c r="D28" s="9">
        <f t="shared" ref="D28:R28" si="0">SUM(D11:D27)</f>
        <v>96</v>
      </c>
      <c r="E28" s="9">
        <f t="shared" si="0"/>
        <v>5</v>
      </c>
      <c r="F28" s="9">
        <f t="shared" si="0"/>
        <v>5</v>
      </c>
      <c r="G28" s="9">
        <f t="shared" si="0"/>
        <v>92409</v>
      </c>
      <c r="H28" s="9">
        <f t="shared" si="0"/>
        <v>24335</v>
      </c>
      <c r="I28" s="9">
        <f t="shared" si="0"/>
        <v>7401</v>
      </c>
      <c r="J28" s="9">
        <f t="shared" si="0"/>
        <v>11986</v>
      </c>
      <c r="K28" s="9">
        <f t="shared" si="0"/>
        <v>1698</v>
      </c>
      <c r="L28" s="9">
        <f t="shared" si="0"/>
        <v>3585</v>
      </c>
      <c r="M28" s="9">
        <f t="shared" si="0"/>
        <v>922</v>
      </c>
      <c r="N28" s="9">
        <f t="shared" si="0"/>
        <v>1347</v>
      </c>
      <c r="O28" s="9">
        <f t="shared" si="0"/>
        <v>737</v>
      </c>
      <c r="P28" s="9">
        <f t="shared" si="0"/>
        <v>11335</v>
      </c>
      <c r="Q28" s="9">
        <f t="shared" si="0"/>
        <v>17873</v>
      </c>
      <c r="R28" s="9">
        <f t="shared" si="0"/>
        <v>5182</v>
      </c>
    </row>
    <row r="29" spans="2:18" x14ac:dyDescent="0.2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7.2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69" t="s">
        <v>70</v>
      </c>
      <c r="D9" s="67"/>
      <c r="E9" s="67"/>
      <c r="F9" s="70"/>
      <c r="G9" s="69" t="s">
        <v>71</v>
      </c>
      <c r="H9" s="67"/>
      <c r="I9" s="67"/>
      <c r="J9" s="70"/>
      <c r="K9" s="69" t="s">
        <v>72</v>
      </c>
      <c r="L9" s="67"/>
      <c r="M9" s="67"/>
      <c r="N9" s="67"/>
      <c r="O9" s="67"/>
      <c r="P9" s="70"/>
      <c r="Q9" s="69" t="s">
        <v>73</v>
      </c>
      <c r="R9" s="67"/>
      <c r="S9" s="67"/>
      <c r="T9" s="67"/>
      <c r="U9" s="67"/>
      <c r="V9" s="70"/>
    </row>
    <row r="10" spans="2:22" ht="42" customHeight="1" thickBot="1" x14ac:dyDescent="0.25">
      <c r="C10" s="8" t="s">
        <v>53</v>
      </c>
      <c r="D10" s="8" t="s">
        <v>74</v>
      </c>
      <c r="E10" s="8" t="s">
        <v>75</v>
      </c>
      <c r="F10" s="8" t="s">
        <v>76</v>
      </c>
      <c r="G10" s="8" t="s">
        <v>48</v>
      </c>
      <c r="H10" s="8" t="s">
        <v>50</v>
      </c>
      <c r="I10" s="8" t="s">
        <v>51</v>
      </c>
      <c r="J10" s="8" t="s">
        <v>52</v>
      </c>
      <c r="K10" s="8" t="s">
        <v>77</v>
      </c>
      <c r="L10" s="8" t="s">
        <v>78</v>
      </c>
      <c r="M10" s="8" t="s">
        <v>50</v>
      </c>
      <c r="N10" s="8" t="s">
        <v>79</v>
      </c>
      <c r="O10" s="8" t="s">
        <v>80</v>
      </c>
      <c r="P10" s="8" t="s">
        <v>52</v>
      </c>
      <c r="Q10" s="8" t="s">
        <v>77</v>
      </c>
      <c r="R10" s="8" t="s">
        <v>78</v>
      </c>
      <c r="S10" s="8" t="s">
        <v>50</v>
      </c>
      <c r="T10" s="8" t="s">
        <v>79</v>
      </c>
      <c r="U10" s="8" t="s">
        <v>80</v>
      </c>
      <c r="V10" s="8" t="s">
        <v>52</v>
      </c>
    </row>
    <row r="11" spans="2:22" ht="20.100000000000001" customHeight="1" thickBot="1" x14ac:dyDescent="0.25">
      <c r="B11" s="3" t="s">
        <v>22</v>
      </c>
      <c r="C11" s="19">
        <v>2211</v>
      </c>
      <c r="D11" s="19">
        <v>904</v>
      </c>
      <c r="E11" s="19">
        <v>880</v>
      </c>
      <c r="F11" s="19">
        <v>427</v>
      </c>
      <c r="G11" s="19">
        <v>708</v>
      </c>
      <c r="H11" s="19">
        <v>3</v>
      </c>
      <c r="I11" s="19">
        <v>712</v>
      </c>
      <c r="J11" s="19">
        <v>21</v>
      </c>
      <c r="K11" s="19">
        <v>0</v>
      </c>
      <c r="L11" s="19">
        <v>0</v>
      </c>
      <c r="M11" s="19">
        <v>0</v>
      </c>
      <c r="N11" s="19">
        <v>0</v>
      </c>
      <c r="O11" s="19">
        <v>1</v>
      </c>
      <c r="P11" s="19">
        <v>0</v>
      </c>
      <c r="Q11" s="19">
        <v>745</v>
      </c>
      <c r="R11" s="19">
        <v>644</v>
      </c>
      <c r="S11" s="19">
        <v>24</v>
      </c>
      <c r="T11" s="19">
        <v>73</v>
      </c>
      <c r="U11" s="19">
        <v>707</v>
      </c>
      <c r="V11" s="19">
        <v>444</v>
      </c>
    </row>
    <row r="12" spans="2:22" ht="20.100000000000001" customHeight="1" thickBot="1" x14ac:dyDescent="0.25">
      <c r="B12" s="4" t="s">
        <v>23</v>
      </c>
      <c r="C12" s="20">
        <v>202</v>
      </c>
      <c r="D12" s="20">
        <v>95</v>
      </c>
      <c r="E12" s="20">
        <v>92</v>
      </c>
      <c r="F12" s="20">
        <v>15</v>
      </c>
      <c r="G12" s="20">
        <v>97</v>
      </c>
      <c r="H12" s="20">
        <v>0</v>
      </c>
      <c r="I12" s="20">
        <v>100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108</v>
      </c>
      <c r="R12" s="20">
        <v>93</v>
      </c>
      <c r="S12" s="20">
        <v>5</v>
      </c>
      <c r="T12" s="20">
        <v>17</v>
      </c>
      <c r="U12" s="20">
        <v>93</v>
      </c>
      <c r="V12" s="20">
        <v>66</v>
      </c>
    </row>
    <row r="13" spans="2:22" ht="20.100000000000001" customHeight="1" thickBot="1" x14ac:dyDescent="0.25">
      <c r="B13" s="4" t="s">
        <v>24</v>
      </c>
      <c r="C13" s="20">
        <v>128</v>
      </c>
      <c r="D13" s="20">
        <v>49</v>
      </c>
      <c r="E13" s="20">
        <v>54</v>
      </c>
      <c r="F13" s="20">
        <v>25</v>
      </c>
      <c r="G13" s="20">
        <v>55</v>
      </c>
      <c r="H13" s="20">
        <v>0</v>
      </c>
      <c r="I13" s="20">
        <v>57</v>
      </c>
      <c r="J13" s="20">
        <v>2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65</v>
      </c>
      <c r="R13" s="20">
        <v>53</v>
      </c>
      <c r="S13" s="20">
        <v>1</v>
      </c>
      <c r="T13" s="20">
        <v>4</v>
      </c>
      <c r="U13" s="20">
        <v>58</v>
      </c>
      <c r="V13" s="20">
        <v>33</v>
      </c>
    </row>
    <row r="14" spans="2:22" ht="20.100000000000001" customHeight="1" thickBot="1" x14ac:dyDescent="0.25">
      <c r="B14" s="4" t="s">
        <v>25</v>
      </c>
      <c r="C14" s="20">
        <v>175</v>
      </c>
      <c r="D14" s="20">
        <v>95</v>
      </c>
      <c r="E14" s="20">
        <v>71</v>
      </c>
      <c r="F14" s="20">
        <v>9</v>
      </c>
      <c r="G14" s="20">
        <v>95</v>
      </c>
      <c r="H14" s="20">
        <v>0</v>
      </c>
      <c r="I14" s="20">
        <v>94</v>
      </c>
      <c r="J14" s="20">
        <v>1</v>
      </c>
      <c r="K14" s="20">
        <v>0</v>
      </c>
      <c r="L14" s="20">
        <v>0</v>
      </c>
      <c r="M14" s="20">
        <v>0</v>
      </c>
      <c r="N14" s="20">
        <v>0</v>
      </c>
      <c r="O14" s="20">
        <v>1</v>
      </c>
      <c r="P14" s="20">
        <v>0</v>
      </c>
      <c r="Q14" s="20">
        <v>91</v>
      </c>
      <c r="R14" s="20">
        <v>87</v>
      </c>
      <c r="S14" s="20">
        <v>0</v>
      </c>
      <c r="T14" s="20">
        <v>21</v>
      </c>
      <c r="U14" s="20">
        <v>106</v>
      </c>
      <c r="V14" s="20">
        <v>48</v>
      </c>
    </row>
    <row r="15" spans="2:22" ht="20.100000000000001" customHeight="1" thickBot="1" x14ac:dyDescent="0.25">
      <c r="B15" s="4" t="s">
        <v>26</v>
      </c>
      <c r="C15" s="20">
        <v>955</v>
      </c>
      <c r="D15" s="20">
        <v>231</v>
      </c>
      <c r="E15" s="20">
        <v>610</v>
      </c>
      <c r="F15" s="20">
        <v>114</v>
      </c>
      <c r="G15" s="20">
        <v>523</v>
      </c>
      <c r="H15" s="20">
        <v>0</v>
      </c>
      <c r="I15" s="20">
        <v>522</v>
      </c>
      <c r="J15" s="20">
        <v>13</v>
      </c>
      <c r="K15" s="20">
        <v>0</v>
      </c>
      <c r="L15" s="20">
        <v>0</v>
      </c>
      <c r="M15" s="20">
        <v>0</v>
      </c>
      <c r="N15" s="20">
        <v>0</v>
      </c>
      <c r="O15" s="20">
        <v>9</v>
      </c>
      <c r="P15" s="20">
        <v>0</v>
      </c>
      <c r="Q15" s="20">
        <v>496</v>
      </c>
      <c r="R15" s="20">
        <v>389</v>
      </c>
      <c r="S15" s="20">
        <v>0</v>
      </c>
      <c r="T15" s="20">
        <v>14</v>
      </c>
      <c r="U15" s="20">
        <v>433</v>
      </c>
      <c r="V15" s="20">
        <v>292</v>
      </c>
    </row>
    <row r="16" spans="2:22" ht="20.100000000000001" customHeight="1" thickBot="1" x14ac:dyDescent="0.25">
      <c r="B16" s="4" t="s">
        <v>27</v>
      </c>
      <c r="C16" s="20">
        <v>79</v>
      </c>
      <c r="D16" s="20">
        <v>53</v>
      </c>
      <c r="E16" s="20">
        <v>17</v>
      </c>
      <c r="F16" s="20">
        <v>9</v>
      </c>
      <c r="G16" s="20">
        <v>34</v>
      </c>
      <c r="H16" s="20">
        <v>1</v>
      </c>
      <c r="I16" s="20">
        <v>34</v>
      </c>
      <c r="J16" s="20">
        <v>1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33</v>
      </c>
      <c r="R16" s="20">
        <v>23</v>
      </c>
      <c r="S16" s="20">
        <v>1</v>
      </c>
      <c r="T16" s="20">
        <v>0</v>
      </c>
      <c r="U16" s="20">
        <v>32</v>
      </c>
      <c r="V16" s="20">
        <v>16</v>
      </c>
    </row>
    <row r="17" spans="2:22" ht="20.100000000000001" customHeight="1" thickBot="1" x14ac:dyDescent="0.25">
      <c r="B17" s="4" t="s">
        <v>28</v>
      </c>
      <c r="C17" s="20">
        <v>607</v>
      </c>
      <c r="D17" s="20">
        <v>125</v>
      </c>
      <c r="E17" s="20">
        <v>52</v>
      </c>
      <c r="F17" s="20">
        <v>430</v>
      </c>
      <c r="G17" s="20">
        <v>84</v>
      </c>
      <c r="H17" s="20">
        <v>0</v>
      </c>
      <c r="I17" s="20">
        <v>85</v>
      </c>
      <c r="J17" s="20">
        <v>4</v>
      </c>
      <c r="K17" s="20">
        <v>0</v>
      </c>
      <c r="L17" s="20">
        <v>0</v>
      </c>
      <c r="M17" s="20">
        <v>0</v>
      </c>
      <c r="N17" s="20">
        <v>0</v>
      </c>
      <c r="O17" s="20">
        <v>1</v>
      </c>
      <c r="P17" s="20">
        <v>0</v>
      </c>
      <c r="Q17" s="20">
        <v>87</v>
      </c>
      <c r="R17" s="20">
        <v>83</v>
      </c>
      <c r="S17" s="20">
        <v>0</v>
      </c>
      <c r="T17" s="20">
        <v>2</v>
      </c>
      <c r="U17" s="20">
        <v>80</v>
      </c>
      <c r="V17" s="20">
        <v>53</v>
      </c>
    </row>
    <row r="18" spans="2:22" ht="20.100000000000001" customHeight="1" thickBot="1" x14ac:dyDescent="0.25">
      <c r="B18" s="4" t="s">
        <v>29</v>
      </c>
      <c r="C18" s="20">
        <v>385</v>
      </c>
      <c r="D18" s="20">
        <v>155</v>
      </c>
      <c r="E18" s="20">
        <v>44</v>
      </c>
      <c r="F18" s="20">
        <v>186</v>
      </c>
      <c r="G18" s="20">
        <v>47</v>
      </c>
      <c r="H18" s="20">
        <v>0</v>
      </c>
      <c r="I18" s="20">
        <v>48</v>
      </c>
      <c r="J18" s="20">
        <v>2</v>
      </c>
      <c r="K18" s="20">
        <v>0</v>
      </c>
      <c r="L18" s="20">
        <v>0</v>
      </c>
      <c r="M18" s="20">
        <v>0</v>
      </c>
      <c r="N18" s="20">
        <v>0</v>
      </c>
      <c r="O18" s="20">
        <v>6</v>
      </c>
      <c r="P18" s="20">
        <v>0</v>
      </c>
      <c r="Q18" s="20">
        <v>90</v>
      </c>
      <c r="R18" s="20">
        <v>73</v>
      </c>
      <c r="S18" s="20">
        <v>0</v>
      </c>
      <c r="T18" s="20">
        <v>15</v>
      </c>
      <c r="U18" s="20">
        <v>72</v>
      </c>
      <c r="V18" s="20">
        <v>78</v>
      </c>
    </row>
    <row r="19" spans="2:22" ht="20.100000000000001" customHeight="1" thickBot="1" x14ac:dyDescent="0.25">
      <c r="B19" s="4" t="s">
        <v>30</v>
      </c>
      <c r="C19" s="20">
        <v>951</v>
      </c>
      <c r="D19" s="20">
        <v>443</v>
      </c>
      <c r="E19" s="20">
        <v>297</v>
      </c>
      <c r="F19" s="20">
        <v>211</v>
      </c>
      <c r="G19" s="20">
        <v>252</v>
      </c>
      <c r="H19" s="20">
        <v>0</v>
      </c>
      <c r="I19" s="20">
        <v>241</v>
      </c>
      <c r="J19" s="20">
        <v>19</v>
      </c>
      <c r="K19" s="20">
        <v>1</v>
      </c>
      <c r="L19" s="20">
        <v>1</v>
      </c>
      <c r="M19" s="20">
        <v>0</v>
      </c>
      <c r="N19" s="20">
        <v>0</v>
      </c>
      <c r="O19" s="20">
        <v>2</v>
      </c>
      <c r="P19" s="20">
        <v>2</v>
      </c>
      <c r="Q19" s="20">
        <v>231</v>
      </c>
      <c r="R19" s="20">
        <v>192</v>
      </c>
      <c r="S19" s="20">
        <v>2</v>
      </c>
      <c r="T19" s="20">
        <v>22</v>
      </c>
      <c r="U19" s="20">
        <v>177</v>
      </c>
      <c r="V19" s="20">
        <v>202</v>
      </c>
    </row>
    <row r="20" spans="2:22" ht="20.100000000000001" customHeight="1" thickBot="1" x14ac:dyDescent="0.25">
      <c r="B20" s="4" t="s">
        <v>31</v>
      </c>
      <c r="C20" s="20">
        <v>1199</v>
      </c>
      <c r="D20" s="20">
        <v>624</v>
      </c>
      <c r="E20" s="20">
        <v>428</v>
      </c>
      <c r="F20" s="20">
        <v>147</v>
      </c>
      <c r="G20" s="20">
        <v>279</v>
      </c>
      <c r="H20" s="20">
        <v>0</v>
      </c>
      <c r="I20" s="20">
        <v>287</v>
      </c>
      <c r="J20" s="20">
        <v>4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553</v>
      </c>
      <c r="R20" s="20">
        <v>449</v>
      </c>
      <c r="S20" s="20">
        <v>6</v>
      </c>
      <c r="T20" s="20">
        <v>30</v>
      </c>
      <c r="U20" s="20">
        <v>532</v>
      </c>
      <c r="V20" s="20">
        <v>329</v>
      </c>
    </row>
    <row r="21" spans="2:22" ht="20.100000000000001" customHeight="1" thickBot="1" x14ac:dyDescent="0.25">
      <c r="B21" s="4" t="s">
        <v>32</v>
      </c>
      <c r="C21" s="20">
        <v>106</v>
      </c>
      <c r="D21" s="20">
        <v>46</v>
      </c>
      <c r="E21" s="20">
        <v>33</v>
      </c>
      <c r="F21" s="20">
        <v>27</v>
      </c>
      <c r="G21" s="20">
        <v>41</v>
      </c>
      <c r="H21" s="20">
        <v>0</v>
      </c>
      <c r="I21" s="20">
        <v>41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63</v>
      </c>
      <c r="R21" s="20">
        <v>50</v>
      </c>
      <c r="S21" s="20">
        <v>0</v>
      </c>
      <c r="T21" s="20">
        <v>3</v>
      </c>
      <c r="U21" s="20">
        <v>84</v>
      </c>
      <c r="V21" s="20">
        <v>53</v>
      </c>
    </row>
    <row r="22" spans="2:22" ht="20.100000000000001" customHeight="1" thickBot="1" x14ac:dyDescent="0.25">
      <c r="B22" s="4" t="s">
        <v>33</v>
      </c>
      <c r="C22" s="20">
        <v>367</v>
      </c>
      <c r="D22" s="20">
        <v>134</v>
      </c>
      <c r="E22" s="20">
        <v>80</v>
      </c>
      <c r="F22" s="20">
        <v>153</v>
      </c>
      <c r="G22" s="20">
        <v>62</v>
      </c>
      <c r="H22" s="20">
        <v>1</v>
      </c>
      <c r="I22" s="20">
        <v>61</v>
      </c>
      <c r="J22" s="20">
        <v>2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1</v>
      </c>
      <c r="Q22" s="20">
        <v>78</v>
      </c>
      <c r="R22" s="20">
        <v>61</v>
      </c>
      <c r="S22" s="20">
        <v>2</v>
      </c>
      <c r="T22" s="20">
        <v>15</v>
      </c>
      <c r="U22" s="20">
        <v>66</v>
      </c>
      <c r="V22" s="20">
        <v>59</v>
      </c>
    </row>
    <row r="23" spans="2:22" ht="20.100000000000001" customHeight="1" thickBot="1" x14ac:dyDescent="0.25">
      <c r="B23" s="4" t="s">
        <v>34</v>
      </c>
      <c r="C23" s="20">
        <v>678</v>
      </c>
      <c r="D23" s="20">
        <v>304</v>
      </c>
      <c r="E23" s="20">
        <v>332</v>
      </c>
      <c r="F23" s="20">
        <v>42</v>
      </c>
      <c r="G23" s="20">
        <v>127</v>
      </c>
      <c r="H23" s="20">
        <v>0</v>
      </c>
      <c r="I23" s="20">
        <v>126</v>
      </c>
      <c r="J23" s="20">
        <v>4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212</v>
      </c>
      <c r="R23" s="20">
        <v>199</v>
      </c>
      <c r="S23" s="20">
        <v>3</v>
      </c>
      <c r="T23" s="20">
        <v>9</v>
      </c>
      <c r="U23" s="20">
        <v>203</v>
      </c>
      <c r="V23" s="20">
        <v>109</v>
      </c>
    </row>
    <row r="24" spans="2:22" ht="20.100000000000001" customHeight="1" thickBot="1" x14ac:dyDescent="0.25">
      <c r="B24" s="4" t="s">
        <v>35</v>
      </c>
      <c r="C24" s="20">
        <v>235</v>
      </c>
      <c r="D24" s="20">
        <v>143</v>
      </c>
      <c r="E24" s="20">
        <v>43</v>
      </c>
      <c r="F24" s="20">
        <v>49</v>
      </c>
      <c r="G24" s="20">
        <v>123</v>
      </c>
      <c r="H24" s="20">
        <v>0</v>
      </c>
      <c r="I24" s="20">
        <v>125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149</v>
      </c>
      <c r="R24" s="20">
        <v>115</v>
      </c>
      <c r="S24" s="20">
        <v>10</v>
      </c>
      <c r="T24" s="20">
        <v>11</v>
      </c>
      <c r="U24" s="20">
        <v>137</v>
      </c>
      <c r="V24" s="20">
        <v>117</v>
      </c>
    </row>
    <row r="25" spans="2:22" ht="20.100000000000001" customHeight="1" thickBot="1" x14ac:dyDescent="0.25">
      <c r="B25" s="4" t="s">
        <v>36</v>
      </c>
      <c r="C25" s="20">
        <v>48</v>
      </c>
      <c r="D25" s="20">
        <v>16</v>
      </c>
      <c r="E25" s="20">
        <v>19</v>
      </c>
      <c r="F25" s="20">
        <v>13</v>
      </c>
      <c r="G25" s="20">
        <v>12</v>
      </c>
      <c r="H25" s="20">
        <v>0</v>
      </c>
      <c r="I25" s="20">
        <v>11</v>
      </c>
      <c r="J25" s="20">
        <v>1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38</v>
      </c>
      <c r="R25" s="20">
        <v>33</v>
      </c>
      <c r="S25" s="20">
        <v>0</v>
      </c>
      <c r="T25" s="20">
        <v>0</v>
      </c>
      <c r="U25" s="20">
        <v>22</v>
      </c>
      <c r="V25" s="20">
        <v>22</v>
      </c>
    </row>
    <row r="26" spans="2:22" ht="20.100000000000001" customHeight="1" thickBot="1" x14ac:dyDescent="0.25">
      <c r="B26" s="5" t="s">
        <v>37</v>
      </c>
      <c r="C26" s="20">
        <v>298</v>
      </c>
      <c r="D26" s="20">
        <v>178</v>
      </c>
      <c r="E26" s="20">
        <v>53</v>
      </c>
      <c r="F26" s="20">
        <v>67</v>
      </c>
      <c r="G26" s="20">
        <v>116</v>
      </c>
      <c r="H26" s="20">
        <v>1</v>
      </c>
      <c r="I26" s="20">
        <v>114</v>
      </c>
      <c r="J26" s="20">
        <v>3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114</v>
      </c>
      <c r="R26" s="20">
        <v>110</v>
      </c>
      <c r="S26" s="20">
        <v>6</v>
      </c>
      <c r="T26" s="20">
        <v>19</v>
      </c>
      <c r="U26" s="20">
        <v>89</v>
      </c>
      <c r="V26" s="20">
        <v>78</v>
      </c>
    </row>
    <row r="27" spans="2:22" ht="20.100000000000001" customHeight="1" thickBot="1" x14ac:dyDescent="0.25">
      <c r="B27" s="6" t="s">
        <v>38</v>
      </c>
      <c r="C27" s="21">
        <v>16</v>
      </c>
      <c r="D27" s="21">
        <v>2</v>
      </c>
      <c r="E27" s="21">
        <v>13</v>
      </c>
      <c r="F27" s="21">
        <v>1</v>
      </c>
      <c r="G27" s="21">
        <v>6</v>
      </c>
      <c r="H27" s="21">
        <v>0</v>
      </c>
      <c r="I27" s="21">
        <v>6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12</v>
      </c>
      <c r="R27" s="21">
        <v>7</v>
      </c>
      <c r="S27" s="21">
        <v>1</v>
      </c>
      <c r="T27" s="21">
        <v>0</v>
      </c>
      <c r="U27" s="21">
        <v>6</v>
      </c>
      <c r="V27" s="21">
        <v>19</v>
      </c>
    </row>
    <row r="28" spans="2:22" ht="20.100000000000001" customHeight="1" thickBot="1" x14ac:dyDescent="0.25">
      <c r="B28" s="7" t="s">
        <v>39</v>
      </c>
      <c r="C28" s="9">
        <f>SUM(C11:C27)</f>
        <v>8640</v>
      </c>
      <c r="D28" s="9">
        <f t="shared" ref="D28:V28" si="0">SUM(D11:D27)</f>
        <v>3597</v>
      </c>
      <c r="E28" s="9">
        <f t="shared" si="0"/>
        <v>3118</v>
      </c>
      <c r="F28" s="9">
        <f t="shared" si="0"/>
        <v>1925</v>
      </c>
      <c r="G28" s="9">
        <f t="shared" si="0"/>
        <v>2661</v>
      </c>
      <c r="H28" s="9">
        <f t="shared" si="0"/>
        <v>6</v>
      </c>
      <c r="I28" s="9">
        <f t="shared" si="0"/>
        <v>2664</v>
      </c>
      <c r="J28" s="9">
        <f t="shared" si="0"/>
        <v>77</v>
      </c>
      <c r="K28" s="9">
        <f t="shared" si="0"/>
        <v>1</v>
      </c>
      <c r="L28" s="9">
        <f t="shared" si="0"/>
        <v>1</v>
      </c>
      <c r="M28" s="9">
        <f t="shared" si="0"/>
        <v>0</v>
      </c>
      <c r="N28" s="9">
        <f t="shared" si="0"/>
        <v>0</v>
      </c>
      <c r="O28" s="9">
        <f t="shared" si="0"/>
        <v>20</v>
      </c>
      <c r="P28" s="9">
        <f t="shared" si="0"/>
        <v>3</v>
      </c>
      <c r="Q28" s="9">
        <f t="shared" si="0"/>
        <v>3165</v>
      </c>
      <c r="R28" s="9">
        <f t="shared" si="0"/>
        <v>2661</v>
      </c>
      <c r="S28" s="9">
        <f t="shared" si="0"/>
        <v>61</v>
      </c>
      <c r="T28" s="9">
        <f t="shared" si="0"/>
        <v>255</v>
      </c>
      <c r="U28" s="9">
        <f t="shared" si="0"/>
        <v>2897</v>
      </c>
      <c r="V28" s="9">
        <f t="shared" si="0"/>
        <v>2018</v>
      </c>
    </row>
    <row r="29" spans="2:22" x14ac:dyDescent="0.2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L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" bestFit="1" customWidth="1"/>
    <col min="48" max="48" width="17.125" bestFit="1" customWidth="1"/>
    <col min="49" max="49" width="11.25" bestFit="1" customWidth="1"/>
    <col min="50" max="50" width="14.875" bestFit="1" customWidth="1"/>
    <col min="51" max="54" width="14.875" customWidth="1"/>
    <col min="55" max="55" width="15" bestFit="1" customWidth="1"/>
    <col min="56" max="56" width="17.125" bestFit="1" customWidth="1"/>
    <col min="57" max="57" width="11.25" bestFit="1" customWidth="1"/>
    <col min="58" max="58" width="14.875" bestFit="1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4.875" customWidth="1"/>
    <col min="80" max="80" width="17" bestFit="1" customWidth="1"/>
    <col min="81" max="83" width="14.875" customWidth="1"/>
    <col min="84" max="84" width="17" bestFit="1" customWidth="1"/>
    <col min="85" max="86" width="14.875" customWidth="1"/>
    <col min="87" max="87" width="15" bestFit="1" customWidth="1"/>
    <col min="88" max="88" width="17.125" bestFit="1" customWidth="1"/>
    <col min="89" max="89" width="11.25" bestFit="1" customWidth="1"/>
    <col min="90" max="90" width="14.875" bestFit="1" customWidth="1"/>
  </cols>
  <sheetData>
    <row r="9" spans="2:90" ht="44.25" customHeight="1" thickBot="1" x14ac:dyDescent="0.25">
      <c r="C9" s="69" t="s">
        <v>81</v>
      </c>
      <c r="D9" s="67"/>
      <c r="E9" s="67"/>
      <c r="F9" s="70"/>
      <c r="G9" s="69" t="s">
        <v>82</v>
      </c>
      <c r="H9" s="67"/>
      <c r="I9" s="67"/>
      <c r="J9" s="70"/>
      <c r="K9" s="69" t="s">
        <v>83</v>
      </c>
      <c r="L9" s="67"/>
      <c r="M9" s="67"/>
      <c r="N9" s="70"/>
      <c r="O9" s="69" t="s">
        <v>84</v>
      </c>
      <c r="P9" s="67"/>
      <c r="Q9" s="67"/>
      <c r="R9" s="70"/>
      <c r="S9" s="69" t="s">
        <v>85</v>
      </c>
      <c r="T9" s="67"/>
      <c r="U9" s="67"/>
      <c r="V9" s="70"/>
      <c r="W9" s="69" t="s">
        <v>86</v>
      </c>
      <c r="X9" s="67"/>
      <c r="Y9" s="67"/>
      <c r="Z9" s="70"/>
      <c r="AA9" s="69" t="s">
        <v>87</v>
      </c>
      <c r="AB9" s="67"/>
      <c r="AC9" s="67"/>
      <c r="AD9" s="70"/>
      <c r="AE9" s="69" t="s">
        <v>88</v>
      </c>
      <c r="AF9" s="67"/>
      <c r="AG9" s="67"/>
      <c r="AH9" s="70"/>
      <c r="AI9" s="69" t="s">
        <v>89</v>
      </c>
      <c r="AJ9" s="67"/>
      <c r="AK9" s="67"/>
      <c r="AL9" s="70"/>
      <c r="AM9" s="69" t="s">
        <v>90</v>
      </c>
      <c r="AN9" s="67"/>
      <c r="AO9" s="67"/>
      <c r="AP9" s="70"/>
      <c r="AQ9" s="69" t="s">
        <v>91</v>
      </c>
      <c r="AR9" s="67"/>
      <c r="AS9" s="67"/>
      <c r="AT9" s="70"/>
      <c r="AU9" s="69" t="s">
        <v>92</v>
      </c>
      <c r="AV9" s="67"/>
      <c r="AW9" s="67"/>
      <c r="AX9" s="70"/>
      <c r="AY9" s="69" t="s">
        <v>248</v>
      </c>
      <c r="AZ9" s="67"/>
      <c r="BA9" s="67"/>
      <c r="BB9" s="70"/>
      <c r="BC9" s="69" t="s">
        <v>93</v>
      </c>
      <c r="BD9" s="67"/>
      <c r="BE9" s="67"/>
      <c r="BF9" s="70"/>
      <c r="BG9" s="69" t="s">
        <v>94</v>
      </c>
      <c r="BH9" s="67"/>
      <c r="BI9" s="67"/>
      <c r="BJ9" s="70"/>
      <c r="BK9" s="69" t="s">
        <v>95</v>
      </c>
      <c r="BL9" s="67"/>
      <c r="BM9" s="67"/>
      <c r="BN9" s="70"/>
      <c r="BO9" s="69" t="s">
        <v>96</v>
      </c>
      <c r="BP9" s="67"/>
      <c r="BQ9" s="67"/>
      <c r="BR9" s="70"/>
      <c r="BS9" s="69" t="s">
        <v>97</v>
      </c>
      <c r="BT9" s="67"/>
      <c r="BU9" s="67"/>
      <c r="BV9" s="70"/>
      <c r="BW9" s="69" t="s">
        <v>98</v>
      </c>
      <c r="BX9" s="67"/>
      <c r="BY9" s="67"/>
      <c r="BZ9" s="70"/>
      <c r="CA9" s="69" t="s">
        <v>249</v>
      </c>
      <c r="CB9" s="67"/>
      <c r="CC9" s="67"/>
      <c r="CD9" s="67"/>
      <c r="CE9" s="69" t="s">
        <v>250</v>
      </c>
      <c r="CF9" s="67"/>
      <c r="CG9" s="67"/>
      <c r="CH9" s="67"/>
      <c r="CI9" s="69" t="s">
        <v>99</v>
      </c>
      <c r="CJ9" s="67"/>
      <c r="CK9" s="67"/>
      <c r="CL9" s="70"/>
    </row>
    <row r="10" spans="2:90" ht="42.75" customHeight="1" thickBot="1" x14ac:dyDescent="0.25">
      <c r="C10" s="8" t="s">
        <v>48</v>
      </c>
      <c r="D10" s="8" t="s">
        <v>100</v>
      </c>
      <c r="E10" s="8" t="s">
        <v>51</v>
      </c>
      <c r="F10" s="8" t="s">
        <v>52</v>
      </c>
      <c r="G10" s="8" t="s">
        <v>48</v>
      </c>
      <c r="H10" s="8" t="s">
        <v>100</v>
      </c>
      <c r="I10" s="8" t="s">
        <v>51</v>
      </c>
      <c r="J10" s="8" t="s">
        <v>52</v>
      </c>
      <c r="K10" s="8" t="s">
        <v>48</v>
      </c>
      <c r="L10" s="8" t="s">
        <v>100</v>
      </c>
      <c r="M10" s="8" t="s">
        <v>51</v>
      </c>
      <c r="N10" s="8" t="s">
        <v>52</v>
      </c>
      <c r="O10" s="8" t="s">
        <v>48</v>
      </c>
      <c r="P10" s="8" t="s">
        <v>100</v>
      </c>
      <c r="Q10" s="8" t="s">
        <v>51</v>
      </c>
      <c r="R10" s="8" t="s">
        <v>52</v>
      </c>
      <c r="S10" s="8" t="s">
        <v>48</v>
      </c>
      <c r="T10" s="8" t="s">
        <v>100</v>
      </c>
      <c r="U10" s="8" t="s">
        <v>51</v>
      </c>
      <c r="V10" s="8" t="s">
        <v>52</v>
      </c>
      <c r="W10" s="8" t="s">
        <v>48</v>
      </c>
      <c r="X10" s="8" t="s">
        <v>100</v>
      </c>
      <c r="Y10" s="8" t="s">
        <v>51</v>
      </c>
      <c r="Z10" s="8" t="s">
        <v>52</v>
      </c>
      <c r="AA10" s="8" t="s">
        <v>48</v>
      </c>
      <c r="AB10" s="8" t="s">
        <v>100</v>
      </c>
      <c r="AC10" s="8" t="s">
        <v>51</v>
      </c>
      <c r="AD10" s="8" t="s">
        <v>52</v>
      </c>
      <c r="AE10" s="8" t="s">
        <v>48</v>
      </c>
      <c r="AF10" s="8" t="s">
        <v>100</v>
      </c>
      <c r="AG10" s="8" t="s">
        <v>51</v>
      </c>
      <c r="AH10" s="8" t="s">
        <v>52</v>
      </c>
      <c r="AI10" s="8" t="s">
        <v>48</v>
      </c>
      <c r="AJ10" s="8" t="s">
        <v>100</v>
      </c>
      <c r="AK10" s="8" t="s">
        <v>51</v>
      </c>
      <c r="AL10" s="8" t="s">
        <v>52</v>
      </c>
      <c r="AM10" s="8" t="s">
        <v>48</v>
      </c>
      <c r="AN10" s="8" t="s">
        <v>100</v>
      </c>
      <c r="AO10" s="8" t="s">
        <v>51</v>
      </c>
      <c r="AP10" s="8" t="s">
        <v>52</v>
      </c>
      <c r="AQ10" s="8" t="s">
        <v>48</v>
      </c>
      <c r="AR10" s="8" t="s">
        <v>100</v>
      </c>
      <c r="AS10" s="8" t="s">
        <v>51</v>
      </c>
      <c r="AT10" s="8" t="s">
        <v>52</v>
      </c>
      <c r="AU10" s="8" t="s">
        <v>48</v>
      </c>
      <c r="AV10" s="8" t="s">
        <v>100</v>
      </c>
      <c r="AW10" s="8" t="s">
        <v>51</v>
      </c>
      <c r="AX10" s="8" t="s">
        <v>52</v>
      </c>
      <c r="AY10" s="65" t="s">
        <v>48</v>
      </c>
      <c r="AZ10" s="65" t="s">
        <v>100</v>
      </c>
      <c r="BA10" s="65" t="s">
        <v>51</v>
      </c>
      <c r="BB10" s="65" t="s">
        <v>52</v>
      </c>
      <c r="BC10" s="8" t="s">
        <v>48</v>
      </c>
      <c r="BD10" s="8" t="s">
        <v>100</v>
      </c>
      <c r="BE10" s="8" t="s">
        <v>51</v>
      </c>
      <c r="BF10" s="8" t="s">
        <v>52</v>
      </c>
      <c r="BG10" s="8" t="s">
        <v>48</v>
      </c>
      <c r="BH10" s="8" t="s">
        <v>100</v>
      </c>
      <c r="BI10" s="8" t="s">
        <v>51</v>
      </c>
      <c r="BJ10" s="8" t="s">
        <v>52</v>
      </c>
      <c r="BK10" s="8" t="s">
        <v>48</v>
      </c>
      <c r="BL10" s="8" t="s">
        <v>100</v>
      </c>
      <c r="BM10" s="8" t="s">
        <v>51</v>
      </c>
      <c r="BN10" s="8" t="s">
        <v>52</v>
      </c>
      <c r="BO10" s="8" t="s">
        <v>48</v>
      </c>
      <c r="BP10" s="8" t="s">
        <v>100</v>
      </c>
      <c r="BQ10" s="8" t="s">
        <v>51</v>
      </c>
      <c r="BR10" s="8" t="s">
        <v>52</v>
      </c>
      <c r="BS10" s="8" t="s">
        <v>48</v>
      </c>
      <c r="BT10" s="8" t="s">
        <v>100</v>
      </c>
      <c r="BU10" s="8" t="s">
        <v>51</v>
      </c>
      <c r="BV10" s="8" t="s">
        <v>52</v>
      </c>
      <c r="BW10" s="8" t="s">
        <v>48</v>
      </c>
      <c r="BX10" s="8" t="s">
        <v>100</v>
      </c>
      <c r="BY10" s="8" t="s">
        <v>51</v>
      </c>
      <c r="BZ10" s="8" t="s">
        <v>52</v>
      </c>
      <c r="CA10" s="65" t="s">
        <v>48</v>
      </c>
      <c r="CB10" s="65" t="s">
        <v>100</v>
      </c>
      <c r="CC10" s="65" t="s">
        <v>51</v>
      </c>
      <c r="CD10" s="65" t="s">
        <v>52</v>
      </c>
      <c r="CE10" s="65" t="s">
        <v>48</v>
      </c>
      <c r="CF10" s="65" t="s">
        <v>100</v>
      </c>
      <c r="CG10" s="65" t="s">
        <v>51</v>
      </c>
      <c r="CH10" s="65" t="s">
        <v>52</v>
      </c>
      <c r="CI10" s="8" t="s">
        <v>48</v>
      </c>
      <c r="CJ10" s="8" t="s">
        <v>100</v>
      </c>
      <c r="CK10" s="8" t="s">
        <v>51</v>
      </c>
      <c r="CL10" s="8" t="s">
        <v>52</v>
      </c>
    </row>
    <row r="11" spans="2:90" ht="20.100000000000001" customHeight="1" thickBot="1" x14ac:dyDescent="0.25">
      <c r="B11" s="3" t="s">
        <v>22</v>
      </c>
      <c r="C11" s="19">
        <v>3530</v>
      </c>
      <c r="D11" s="19">
        <v>94</v>
      </c>
      <c r="E11" s="19">
        <v>3373</v>
      </c>
      <c r="F11" s="19">
        <v>2812</v>
      </c>
      <c r="G11" s="19">
        <v>37</v>
      </c>
      <c r="H11" s="19">
        <v>0</v>
      </c>
      <c r="I11" s="19">
        <v>24</v>
      </c>
      <c r="J11" s="19">
        <v>39</v>
      </c>
      <c r="K11" s="19">
        <v>42</v>
      </c>
      <c r="L11" s="19">
        <v>0</v>
      </c>
      <c r="M11" s="19">
        <v>34</v>
      </c>
      <c r="N11" s="19">
        <v>12</v>
      </c>
      <c r="O11" s="19">
        <v>2</v>
      </c>
      <c r="P11" s="19">
        <v>0</v>
      </c>
      <c r="Q11" s="19">
        <v>2</v>
      </c>
      <c r="R11" s="19">
        <v>2</v>
      </c>
      <c r="S11" s="19">
        <v>99</v>
      </c>
      <c r="T11" s="19">
        <v>37</v>
      </c>
      <c r="U11" s="19">
        <v>117</v>
      </c>
      <c r="V11" s="19">
        <v>23</v>
      </c>
      <c r="W11" s="19">
        <v>1154</v>
      </c>
      <c r="X11" s="19">
        <v>4</v>
      </c>
      <c r="Y11" s="19">
        <v>1049</v>
      </c>
      <c r="Z11" s="19">
        <v>1005</v>
      </c>
      <c r="AA11" s="19">
        <v>5</v>
      </c>
      <c r="AB11" s="19">
        <v>1</v>
      </c>
      <c r="AC11" s="19">
        <v>6</v>
      </c>
      <c r="AD11" s="19">
        <v>1</v>
      </c>
      <c r="AE11" s="19">
        <v>43</v>
      </c>
      <c r="AF11" s="19">
        <v>0</v>
      </c>
      <c r="AG11" s="19">
        <v>45</v>
      </c>
      <c r="AH11" s="19">
        <v>30</v>
      </c>
      <c r="AI11" s="19">
        <v>0</v>
      </c>
      <c r="AJ11" s="19">
        <v>0</v>
      </c>
      <c r="AK11" s="19">
        <v>0</v>
      </c>
      <c r="AL11" s="19">
        <v>0</v>
      </c>
      <c r="AM11" s="19">
        <v>44</v>
      </c>
      <c r="AN11" s="19">
        <v>13</v>
      </c>
      <c r="AO11" s="19">
        <v>45</v>
      </c>
      <c r="AP11" s="19">
        <v>15</v>
      </c>
      <c r="AQ11" s="19">
        <v>651</v>
      </c>
      <c r="AR11" s="19">
        <v>0</v>
      </c>
      <c r="AS11" s="19">
        <v>658</v>
      </c>
      <c r="AT11" s="19">
        <v>424</v>
      </c>
      <c r="AU11" s="19">
        <v>60</v>
      </c>
      <c r="AV11" s="19">
        <v>0</v>
      </c>
      <c r="AW11" s="19">
        <v>55</v>
      </c>
      <c r="AX11" s="19">
        <v>20</v>
      </c>
      <c r="AY11" s="19">
        <v>1</v>
      </c>
      <c r="AZ11" s="19">
        <v>0</v>
      </c>
      <c r="BA11" s="19">
        <v>1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10</v>
      </c>
      <c r="BH11" s="19">
        <v>0</v>
      </c>
      <c r="BI11" s="19">
        <v>5</v>
      </c>
      <c r="BJ11" s="19">
        <v>8</v>
      </c>
      <c r="BK11" s="19">
        <v>0</v>
      </c>
      <c r="BL11" s="19">
        <v>0</v>
      </c>
      <c r="BM11" s="19">
        <v>0</v>
      </c>
      <c r="BN11" s="19">
        <v>1</v>
      </c>
      <c r="BO11" s="19">
        <v>186</v>
      </c>
      <c r="BP11" s="19">
        <v>0</v>
      </c>
      <c r="BQ11" s="19">
        <v>181</v>
      </c>
      <c r="BR11" s="19">
        <v>174</v>
      </c>
      <c r="BS11" s="19">
        <v>61</v>
      </c>
      <c r="BT11" s="19">
        <v>29</v>
      </c>
      <c r="BU11" s="19">
        <v>86</v>
      </c>
      <c r="BV11" s="19">
        <v>37</v>
      </c>
      <c r="BW11" s="19">
        <v>1135</v>
      </c>
      <c r="BX11" s="19">
        <v>10</v>
      </c>
      <c r="BY11" s="19">
        <v>1065</v>
      </c>
      <c r="BZ11" s="19">
        <v>1021</v>
      </c>
      <c r="CA11" s="19">
        <v>0</v>
      </c>
      <c r="CB11" s="19">
        <v>0</v>
      </c>
      <c r="CC11" s="19">
        <v>0</v>
      </c>
      <c r="CD11" s="19">
        <v>0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</row>
    <row r="12" spans="2:90" ht="20.100000000000001" customHeight="1" thickBot="1" x14ac:dyDescent="0.25">
      <c r="B12" s="4" t="s">
        <v>23</v>
      </c>
      <c r="C12" s="20">
        <v>436</v>
      </c>
      <c r="D12" s="20">
        <v>18</v>
      </c>
      <c r="E12" s="20">
        <v>463</v>
      </c>
      <c r="F12" s="20">
        <v>257</v>
      </c>
      <c r="G12" s="20">
        <v>4</v>
      </c>
      <c r="H12" s="20">
        <v>0</v>
      </c>
      <c r="I12" s="20">
        <v>6</v>
      </c>
      <c r="J12" s="20">
        <v>3</v>
      </c>
      <c r="K12" s="20">
        <v>0</v>
      </c>
      <c r="L12" s="20">
        <v>0</v>
      </c>
      <c r="M12" s="20">
        <v>1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24</v>
      </c>
      <c r="T12" s="20">
        <v>13</v>
      </c>
      <c r="U12" s="20">
        <v>35</v>
      </c>
      <c r="V12" s="20">
        <v>5</v>
      </c>
      <c r="W12" s="20">
        <v>145</v>
      </c>
      <c r="X12" s="20">
        <v>0</v>
      </c>
      <c r="Y12" s="20">
        <v>172</v>
      </c>
      <c r="Z12" s="20">
        <v>98</v>
      </c>
      <c r="AA12" s="20">
        <v>1</v>
      </c>
      <c r="AB12" s="20">
        <v>0</v>
      </c>
      <c r="AC12" s="20">
        <v>1</v>
      </c>
      <c r="AD12" s="20">
        <v>0</v>
      </c>
      <c r="AE12" s="20">
        <v>5</v>
      </c>
      <c r="AF12" s="20">
        <v>0</v>
      </c>
      <c r="AG12" s="20">
        <v>2</v>
      </c>
      <c r="AH12" s="20">
        <v>3</v>
      </c>
      <c r="AI12" s="20">
        <v>0</v>
      </c>
      <c r="AJ12" s="20">
        <v>0</v>
      </c>
      <c r="AK12" s="20">
        <v>0</v>
      </c>
      <c r="AL12" s="20">
        <v>0</v>
      </c>
      <c r="AM12" s="20">
        <v>9</v>
      </c>
      <c r="AN12" s="20">
        <v>4</v>
      </c>
      <c r="AO12" s="20">
        <v>9</v>
      </c>
      <c r="AP12" s="20">
        <v>1</v>
      </c>
      <c r="AQ12" s="20">
        <v>77</v>
      </c>
      <c r="AR12" s="20">
        <v>0</v>
      </c>
      <c r="AS12" s="20">
        <v>75</v>
      </c>
      <c r="AT12" s="20">
        <v>45</v>
      </c>
      <c r="AU12" s="20">
        <v>15</v>
      </c>
      <c r="AV12" s="20">
        <v>0</v>
      </c>
      <c r="AW12" s="20">
        <v>12</v>
      </c>
      <c r="AX12" s="20">
        <v>3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3</v>
      </c>
      <c r="BH12" s="20">
        <v>0</v>
      </c>
      <c r="BI12" s="20">
        <v>0</v>
      </c>
      <c r="BJ12" s="20">
        <v>3</v>
      </c>
      <c r="BK12" s="20">
        <v>0</v>
      </c>
      <c r="BL12" s="20">
        <v>0</v>
      </c>
      <c r="BM12" s="20">
        <v>0</v>
      </c>
      <c r="BN12" s="20">
        <v>0</v>
      </c>
      <c r="BO12" s="20">
        <v>11</v>
      </c>
      <c r="BP12" s="20">
        <v>0</v>
      </c>
      <c r="BQ12" s="20">
        <v>12</v>
      </c>
      <c r="BR12" s="20">
        <v>3</v>
      </c>
      <c r="BS12" s="20">
        <v>8</v>
      </c>
      <c r="BT12" s="20">
        <v>1</v>
      </c>
      <c r="BU12" s="20">
        <v>8</v>
      </c>
      <c r="BV12" s="20">
        <v>2</v>
      </c>
      <c r="BW12" s="20">
        <v>134</v>
      </c>
      <c r="BX12" s="20">
        <v>0</v>
      </c>
      <c r="BY12" s="20">
        <v>130</v>
      </c>
      <c r="BZ12" s="20">
        <v>91</v>
      </c>
      <c r="CA12" s="20">
        <v>0</v>
      </c>
      <c r="CB12" s="20">
        <v>0</v>
      </c>
      <c r="CC12" s="20">
        <v>0</v>
      </c>
      <c r="CD12" s="20">
        <v>0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</row>
    <row r="13" spans="2:90" ht="20.100000000000001" customHeight="1" thickBot="1" x14ac:dyDescent="0.25">
      <c r="B13" s="4" t="s">
        <v>24</v>
      </c>
      <c r="C13" s="20">
        <v>298</v>
      </c>
      <c r="D13" s="20">
        <v>5</v>
      </c>
      <c r="E13" s="20">
        <v>276</v>
      </c>
      <c r="F13" s="20">
        <v>165</v>
      </c>
      <c r="G13" s="20">
        <v>1</v>
      </c>
      <c r="H13" s="20">
        <v>0</v>
      </c>
      <c r="I13" s="20">
        <v>2</v>
      </c>
      <c r="J13" s="20">
        <v>0</v>
      </c>
      <c r="K13" s="20">
        <v>1</v>
      </c>
      <c r="L13" s="20">
        <v>0</v>
      </c>
      <c r="M13" s="20">
        <v>1</v>
      </c>
      <c r="N13" s="20">
        <v>2</v>
      </c>
      <c r="O13" s="20">
        <v>0</v>
      </c>
      <c r="P13" s="20">
        <v>0</v>
      </c>
      <c r="Q13" s="20">
        <v>0</v>
      </c>
      <c r="R13" s="20">
        <v>0</v>
      </c>
      <c r="S13" s="20">
        <v>22</v>
      </c>
      <c r="T13" s="20">
        <v>4</v>
      </c>
      <c r="U13" s="20">
        <v>27</v>
      </c>
      <c r="V13" s="20">
        <v>3</v>
      </c>
      <c r="W13" s="20">
        <v>96</v>
      </c>
      <c r="X13" s="20">
        <v>0</v>
      </c>
      <c r="Y13" s="20">
        <v>93</v>
      </c>
      <c r="Z13" s="20">
        <v>60</v>
      </c>
      <c r="AA13" s="20">
        <v>3</v>
      </c>
      <c r="AB13" s="20">
        <v>0</v>
      </c>
      <c r="AC13" s="20">
        <v>1</v>
      </c>
      <c r="AD13" s="20">
        <v>1</v>
      </c>
      <c r="AE13" s="20">
        <v>1</v>
      </c>
      <c r="AF13" s="20">
        <v>0</v>
      </c>
      <c r="AG13" s="20">
        <v>2</v>
      </c>
      <c r="AH13" s="20">
        <v>2</v>
      </c>
      <c r="AI13" s="20">
        <v>0</v>
      </c>
      <c r="AJ13" s="20">
        <v>0</v>
      </c>
      <c r="AK13" s="20">
        <v>0</v>
      </c>
      <c r="AL13" s="20">
        <v>0</v>
      </c>
      <c r="AM13" s="20">
        <v>3</v>
      </c>
      <c r="AN13" s="20">
        <v>0</v>
      </c>
      <c r="AO13" s="20">
        <v>4</v>
      </c>
      <c r="AP13" s="20">
        <v>0</v>
      </c>
      <c r="AQ13" s="20">
        <v>59</v>
      </c>
      <c r="AR13" s="20">
        <v>0</v>
      </c>
      <c r="AS13" s="20">
        <v>56</v>
      </c>
      <c r="AT13" s="20">
        <v>33</v>
      </c>
      <c r="AU13" s="20">
        <v>1</v>
      </c>
      <c r="AV13" s="20">
        <v>0</v>
      </c>
      <c r="AW13" s="20">
        <v>2</v>
      </c>
      <c r="AX13" s="20">
        <v>1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  <c r="BD13" s="20">
        <v>0</v>
      </c>
      <c r="BE13" s="20">
        <v>0</v>
      </c>
      <c r="BF13" s="20">
        <v>0</v>
      </c>
      <c r="BG13" s="20">
        <v>3</v>
      </c>
      <c r="BH13" s="20">
        <v>0</v>
      </c>
      <c r="BI13" s="20">
        <v>2</v>
      </c>
      <c r="BJ13" s="20">
        <v>1</v>
      </c>
      <c r="BK13" s="20">
        <v>0</v>
      </c>
      <c r="BL13" s="20">
        <v>0</v>
      </c>
      <c r="BM13" s="20">
        <v>0</v>
      </c>
      <c r="BN13" s="20">
        <v>0</v>
      </c>
      <c r="BO13" s="20">
        <v>17</v>
      </c>
      <c r="BP13" s="20">
        <v>0</v>
      </c>
      <c r="BQ13" s="20">
        <v>16</v>
      </c>
      <c r="BR13" s="20">
        <v>6</v>
      </c>
      <c r="BS13" s="20">
        <v>20</v>
      </c>
      <c r="BT13" s="20">
        <v>1</v>
      </c>
      <c r="BU13" s="20">
        <v>19</v>
      </c>
      <c r="BV13" s="20">
        <v>6</v>
      </c>
      <c r="BW13" s="20">
        <v>71</v>
      </c>
      <c r="BX13" s="20">
        <v>0</v>
      </c>
      <c r="BY13" s="20">
        <v>51</v>
      </c>
      <c r="BZ13" s="20">
        <v>50</v>
      </c>
      <c r="CA13" s="20">
        <v>0</v>
      </c>
      <c r="CB13" s="20">
        <v>0</v>
      </c>
      <c r="CC13" s="20">
        <v>0</v>
      </c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</row>
    <row r="14" spans="2:90" ht="20.100000000000001" customHeight="1" thickBot="1" x14ac:dyDescent="0.25">
      <c r="B14" s="4" t="s">
        <v>25</v>
      </c>
      <c r="C14" s="20">
        <v>463</v>
      </c>
      <c r="D14" s="20">
        <v>12</v>
      </c>
      <c r="E14" s="20">
        <v>402</v>
      </c>
      <c r="F14" s="20">
        <v>320</v>
      </c>
      <c r="G14" s="20">
        <v>2</v>
      </c>
      <c r="H14" s="20">
        <v>0</v>
      </c>
      <c r="I14" s="20">
        <v>2</v>
      </c>
      <c r="J14" s="20">
        <v>2</v>
      </c>
      <c r="K14" s="20">
        <v>1</v>
      </c>
      <c r="L14" s="20">
        <v>0</v>
      </c>
      <c r="M14" s="20">
        <v>2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24</v>
      </c>
      <c r="T14" s="20">
        <v>6</v>
      </c>
      <c r="U14" s="20">
        <v>22</v>
      </c>
      <c r="V14" s="20">
        <v>9</v>
      </c>
      <c r="W14" s="20">
        <v>154</v>
      </c>
      <c r="X14" s="20">
        <v>0</v>
      </c>
      <c r="Y14" s="20">
        <v>132</v>
      </c>
      <c r="Z14" s="20">
        <v>116</v>
      </c>
      <c r="AA14" s="20">
        <v>3</v>
      </c>
      <c r="AB14" s="20">
        <v>0</v>
      </c>
      <c r="AC14" s="20">
        <v>0</v>
      </c>
      <c r="AD14" s="20">
        <v>3</v>
      </c>
      <c r="AE14" s="20">
        <v>5</v>
      </c>
      <c r="AF14" s="20">
        <v>0</v>
      </c>
      <c r="AG14" s="20">
        <v>2</v>
      </c>
      <c r="AH14" s="20">
        <v>5</v>
      </c>
      <c r="AI14" s="20">
        <v>0</v>
      </c>
      <c r="AJ14" s="20">
        <v>0</v>
      </c>
      <c r="AK14" s="20">
        <v>0</v>
      </c>
      <c r="AL14" s="20">
        <v>0</v>
      </c>
      <c r="AM14" s="20">
        <v>9</v>
      </c>
      <c r="AN14" s="20">
        <v>0</v>
      </c>
      <c r="AO14" s="20">
        <v>10</v>
      </c>
      <c r="AP14" s="20">
        <v>1</v>
      </c>
      <c r="AQ14" s="20">
        <v>95</v>
      </c>
      <c r="AR14" s="20">
        <v>0</v>
      </c>
      <c r="AS14" s="20">
        <v>81</v>
      </c>
      <c r="AT14" s="20">
        <v>41</v>
      </c>
      <c r="AU14" s="20">
        <v>2</v>
      </c>
      <c r="AV14" s="20">
        <v>0</v>
      </c>
      <c r="AW14" s="20">
        <v>0</v>
      </c>
      <c r="AX14" s="20">
        <v>2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0</v>
      </c>
      <c r="BG14" s="20">
        <v>1</v>
      </c>
      <c r="BH14" s="20">
        <v>0</v>
      </c>
      <c r="BI14" s="20">
        <v>1</v>
      </c>
      <c r="BJ14" s="20">
        <v>1</v>
      </c>
      <c r="BK14" s="20">
        <v>0</v>
      </c>
      <c r="BL14" s="20">
        <v>0</v>
      </c>
      <c r="BM14" s="20">
        <v>0</v>
      </c>
      <c r="BN14" s="20">
        <v>0</v>
      </c>
      <c r="BO14" s="20">
        <v>1</v>
      </c>
      <c r="BP14" s="20">
        <v>0</v>
      </c>
      <c r="BQ14" s="20">
        <v>0</v>
      </c>
      <c r="BR14" s="20">
        <v>1</v>
      </c>
      <c r="BS14" s="20">
        <v>6</v>
      </c>
      <c r="BT14" s="20">
        <v>6</v>
      </c>
      <c r="BU14" s="20">
        <v>15</v>
      </c>
      <c r="BV14" s="20">
        <v>1</v>
      </c>
      <c r="BW14" s="20">
        <v>160</v>
      </c>
      <c r="BX14" s="20">
        <v>0</v>
      </c>
      <c r="BY14" s="20">
        <v>135</v>
      </c>
      <c r="BZ14" s="20">
        <v>138</v>
      </c>
      <c r="CA14" s="20">
        <v>0</v>
      </c>
      <c r="CB14" s="20">
        <v>0</v>
      </c>
      <c r="CC14" s="20">
        <v>0</v>
      </c>
      <c r="CD14" s="20">
        <v>0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</row>
    <row r="15" spans="2:90" ht="20.100000000000001" customHeight="1" thickBot="1" x14ac:dyDescent="0.25">
      <c r="B15" s="4" t="s">
        <v>26</v>
      </c>
      <c r="C15" s="20">
        <v>934</v>
      </c>
      <c r="D15" s="20">
        <v>27</v>
      </c>
      <c r="E15" s="20">
        <v>874</v>
      </c>
      <c r="F15" s="20">
        <v>689</v>
      </c>
      <c r="G15" s="20">
        <v>5</v>
      </c>
      <c r="H15" s="20">
        <v>0</v>
      </c>
      <c r="I15" s="20">
        <v>4</v>
      </c>
      <c r="J15" s="20">
        <v>3</v>
      </c>
      <c r="K15" s="20">
        <v>9</v>
      </c>
      <c r="L15" s="20">
        <v>0</v>
      </c>
      <c r="M15" s="20">
        <v>8</v>
      </c>
      <c r="N15" s="20">
        <v>3</v>
      </c>
      <c r="O15" s="20">
        <v>0</v>
      </c>
      <c r="P15" s="20">
        <v>0</v>
      </c>
      <c r="Q15" s="20">
        <v>1</v>
      </c>
      <c r="R15" s="20">
        <v>0</v>
      </c>
      <c r="S15" s="20">
        <v>15</v>
      </c>
      <c r="T15" s="20">
        <v>18</v>
      </c>
      <c r="U15" s="20">
        <v>36</v>
      </c>
      <c r="V15" s="20">
        <v>5</v>
      </c>
      <c r="W15" s="20">
        <v>308</v>
      </c>
      <c r="X15" s="20">
        <v>0</v>
      </c>
      <c r="Y15" s="20">
        <v>272</v>
      </c>
      <c r="Z15" s="20">
        <v>235</v>
      </c>
      <c r="AA15" s="20">
        <v>1</v>
      </c>
      <c r="AB15" s="20">
        <v>0</v>
      </c>
      <c r="AC15" s="20">
        <v>2</v>
      </c>
      <c r="AD15" s="20">
        <v>0</v>
      </c>
      <c r="AE15" s="20">
        <v>10</v>
      </c>
      <c r="AF15" s="20">
        <v>0</v>
      </c>
      <c r="AG15" s="20">
        <v>9</v>
      </c>
      <c r="AH15" s="20">
        <v>8</v>
      </c>
      <c r="AI15" s="20">
        <v>0</v>
      </c>
      <c r="AJ15" s="20">
        <v>0</v>
      </c>
      <c r="AK15" s="20">
        <v>0</v>
      </c>
      <c r="AL15" s="20">
        <v>1</v>
      </c>
      <c r="AM15" s="20">
        <v>8</v>
      </c>
      <c r="AN15" s="20">
        <v>1</v>
      </c>
      <c r="AO15" s="20">
        <v>11</v>
      </c>
      <c r="AP15" s="20">
        <v>3</v>
      </c>
      <c r="AQ15" s="20">
        <v>149</v>
      </c>
      <c r="AR15" s="20">
        <v>0</v>
      </c>
      <c r="AS15" s="20">
        <v>134</v>
      </c>
      <c r="AT15" s="20">
        <v>96</v>
      </c>
      <c r="AU15" s="20">
        <v>9</v>
      </c>
      <c r="AV15" s="20">
        <v>0</v>
      </c>
      <c r="AW15" s="20">
        <v>11</v>
      </c>
      <c r="AX15" s="20">
        <v>8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1</v>
      </c>
      <c r="BN15" s="20">
        <v>0</v>
      </c>
      <c r="BO15" s="20">
        <v>20</v>
      </c>
      <c r="BP15" s="20">
        <v>0</v>
      </c>
      <c r="BQ15" s="20">
        <v>23</v>
      </c>
      <c r="BR15" s="20">
        <v>34</v>
      </c>
      <c r="BS15" s="20">
        <v>33</v>
      </c>
      <c r="BT15" s="20">
        <v>8</v>
      </c>
      <c r="BU15" s="20">
        <v>38</v>
      </c>
      <c r="BV15" s="20">
        <v>37</v>
      </c>
      <c r="BW15" s="20">
        <v>367</v>
      </c>
      <c r="BX15" s="20">
        <v>0</v>
      </c>
      <c r="BY15" s="20">
        <v>324</v>
      </c>
      <c r="BZ15" s="20">
        <v>256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</row>
    <row r="16" spans="2:90" ht="20.100000000000001" customHeight="1" thickBot="1" x14ac:dyDescent="0.25">
      <c r="B16" s="4" t="s">
        <v>27</v>
      </c>
      <c r="C16" s="20">
        <v>185</v>
      </c>
      <c r="D16" s="20">
        <v>19</v>
      </c>
      <c r="E16" s="20">
        <v>205</v>
      </c>
      <c r="F16" s="20">
        <v>75</v>
      </c>
      <c r="G16" s="20">
        <v>2</v>
      </c>
      <c r="H16" s="20">
        <v>0</v>
      </c>
      <c r="I16" s="20">
        <v>1</v>
      </c>
      <c r="J16" s="20">
        <v>1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8</v>
      </c>
      <c r="T16" s="20">
        <v>7</v>
      </c>
      <c r="U16" s="20">
        <v>14</v>
      </c>
      <c r="V16" s="20">
        <v>4</v>
      </c>
      <c r="W16" s="20">
        <v>55</v>
      </c>
      <c r="X16" s="20">
        <v>0</v>
      </c>
      <c r="Y16" s="20">
        <v>60</v>
      </c>
      <c r="Z16" s="20">
        <v>25</v>
      </c>
      <c r="AA16" s="20">
        <v>1</v>
      </c>
      <c r="AB16" s="20">
        <v>1</v>
      </c>
      <c r="AC16" s="20">
        <v>3</v>
      </c>
      <c r="AD16" s="20">
        <v>0</v>
      </c>
      <c r="AE16" s="20">
        <v>1</v>
      </c>
      <c r="AF16" s="20">
        <v>0</v>
      </c>
      <c r="AG16" s="20">
        <v>3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8</v>
      </c>
      <c r="AN16" s="20">
        <v>3</v>
      </c>
      <c r="AO16" s="20">
        <v>11</v>
      </c>
      <c r="AP16" s="20">
        <v>1</v>
      </c>
      <c r="AQ16" s="20">
        <v>34</v>
      </c>
      <c r="AR16" s="20">
        <v>0</v>
      </c>
      <c r="AS16" s="20">
        <v>37</v>
      </c>
      <c r="AT16" s="20">
        <v>11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2</v>
      </c>
      <c r="BH16" s="20">
        <v>0</v>
      </c>
      <c r="BI16" s="20">
        <v>1</v>
      </c>
      <c r="BJ16" s="20">
        <v>1</v>
      </c>
      <c r="BK16" s="20">
        <v>0</v>
      </c>
      <c r="BL16" s="20">
        <v>0</v>
      </c>
      <c r="BM16" s="20">
        <v>0</v>
      </c>
      <c r="BN16" s="20">
        <v>0</v>
      </c>
      <c r="BO16" s="20">
        <v>18</v>
      </c>
      <c r="BP16" s="20">
        <v>0</v>
      </c>
      <c r="BQ16" s="20">
        <v>16</v>
      </c>
      <c r="BR16" s="20">
        <v>12</v>
      </c>
      <c r="BS16" s="20">
        <v>9</v>
      </c>
      <c r="BT16" s="20">
        <v>8</v>
      </c>
      <c r="BU16" s="20">
        <v>13</v>
      </c>
      <c r="BV16" s="20">
        <v>5</v>
      </c>
      <c r="BW16" s="20">
        <v>47</v>
      </c>
      <c r="BX16" s="20">
        <v>0</v>
      </c>
      <c r="BY16" s="20">
        <v>46</v>
      </c>
      <c r="BZ16" s="20">
        <v>15</v>
      </c>
      <c r="CA16" s="20">
        <v>0</v>
      </c>
      <c r="CB16" s="20">
        <v>0</v>
      </c>
      <c r="CC16" s="20">
        <v>0</v>
      </c>
      <c r="CD16" s="20">
        <v>0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</row>
    <row r="17" spans="2:90" ht="20.100000000000001" customHeight="1" thickBot="1" x14ac:dyDescent="0.25">
      <c r="B17" s="4" t="s">
        <v>28</v>
      </c>
      <c r="C17" s="20">
        <v>518</v>
      </c>
      <c r="D17" s="20">
        <v>16</v>
      </c>
      <c r="E17" s="20">
        <v>497</v>
      </c>
      <c r="F17" s="20">
        <v>369</v>
      </c>
      <c r="G17" s="20">
        <v>2</v>
      </c>
      <c r="H17" s="20">
        <v>0</v>
      </c>
      <c r="I17" s="20">
        <v>2</v>
      </c>
      <c r="J17" s="20">
        <v>3</v>
      </c>
      <c r="K17" s="20">
        <v>0</v>
      </c>
      <c r="L17" s="20">
        <v>0</v>
      </c>
      <c r="M17" s="20">
        <v>1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23</v>
      </c>
      <c r="T17" s="20">
        <v>11</v>
      </c>
      <c r="U17" s="20">
        <v>33</v>
      </c>
      <c r="V17" s="20">
        <v>6</v>
      </c>
      <c r="W17" s="20">
        <v>197</v>
      </c>
      <c r="X17" s="20">
        <v>0</v>
      </c>
      <c r="Y17" s="20">
        <v>193</v>
      </c>
      <c r="Z17" s="20">
        <v>137</v>
      </c>
      <c r="AA17" s="20">
        <v>0</v>
      </c>
      <c r="AB17" s="20">
        <v>2</v>
      </c>
      <c r="AC17" s="20">
        <v>2</v>
      </c>
      <c r="AD17" s="20">
        <v>1</v>
      </c>
      <c r="AE17" s="20">
        <v>9</v>
      </c>
      <c r="AF17" s="20">
        <v>0</v>
      </c>
      <c r="AG17" s="20">
        <v>9</v>
      </c>
      <c r="AH17" s="20">
        <v>3</v>
      </c>
      <c r="AI17" s="20">
        <v>0</v>
      </c>
      <c r="AJ17" s="20">
        <v>0</v>
      </c>
      <c r="AK17" s="20">
        <v>0</v>
      </c>
      <c r="AL17" s="20">
        <v>0</v>
      </c>
      <c r="AM17" s="20">
        <v>2</v>
      </c>
      <c r="AN17" s="20">
        <v>0</v>
      </c>
      <c r="AO17" s="20">
        <v>3</v>
      </c>
      <c r="AP17" s="20">
        <v>0</v>
      </c>
      <c r="AQ17" s="20">
        <v>91</v>
      </c>
      <c r="AR17" s="20">
        <v>1</v>
      </c>
      <c r="AS17" s="20">
        <v>81</v>
      </c>
      <c r="AT17" s="20">
        <v>56</v>
      </c>
      <c r="AU17" s="20">
        <v>16</v>
      </c>
      <c r="AV17" s="20">
        <v>0</v>
      </c>
      <c r="AW17" s="20">
        <v>14</v>
      </c>
      <c r="AX17" s="20">
        <v>9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  <c r="BO17" s="20">
        <v>39</v>
      </c>
      <c r="BP17" s="20">
        <v>0</v>
      </c>
      <c r="BQ17" s="20">
        <v>38</v>
      </c>
      <c r="BR17" s="20">
        <v>44</v>
      </c>
      <c r="BS17" s="20">
        <v>12</v>
      </c>
      <c r="BT17" s="20">
        <v>2</v>
      </c>
      <c r="BU17" s="20">
        <v>14</v>
      </c>
      <c r="BV17" s="20">
        <v>7</v>
      </c>
      <c r="BW17" s="20">
        <v>127</v>
      </c>
      <c r="BX17" s="20">
        <v>0</v>
      </c>
      <c r="BY17" s="20">
        <v>107</v>
      </c>
      <c r="BZ17" s="20">
        <v>103</v>
      </c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</row>
    <row r="18" spans="2:90" ht="20.100000000000001" customHeight="1" thickBot="1" x14ac:dyDescent="0.25">
      <c r="B18" s="4" t="s">
        <v>29</v>
      </c>
      <c r="C18" s="20">
        <v>687</v>
      </c>
      <c r="D18" s="20">
        <v>10</v>
      </c>
      <c r="E18" s="20">
        <v>511</v>
      </c>
      <c r="F18" s="20">
        <v>816</v>
      </c>
      <c r="G18" s="20">
        <v>6</v>
      </c>
      <c r="H18" s="20">
        <v>0</v>
      </c>
      <c r="I18" s="20">
        <v>6</v>
      </c>
      <c r="J18" s="20">
        <v>4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25</v>
      </c>
      <c r="T18" s="20">
        <v>4</v>
      </c>
      <c r="U18" s="20">
        <v>23</v>
      </c>
      <c r="V18" s="20">
        <v>14</v>
      </c>
      <c r="W18" s="20">
        <v>268</v>
      </c>
      <c r="X18" s="20">
        <v>0</v>
      </c>
      <c r="Y18" s="20">
        <v>209</v>
      </c>
      <c r="Z18" s="20">
        <v>294</v>
      </c>
      <c r="AA18" s="20">
        <v>0</v>
      </c>
      <c r="AB18" s="20">
        <v>0</v>
      </c>
      <c r="AC18" s="20">
        <v>0</v>
      </c>
      <c r="AD18" s="20">
        <v>0</v>
      </c>
      <c r="AE18" s="20">
        <v>1</v>
      </c>
      <c r="AF18" s="20">
        <v>0</v>
      </c>
      <c r="AG18" s="20">
        <v>1</v>
      </c>
      <c r="AH18" s="20">
        <v>3</v>
      </c>
      <c r="AI18" s="20">
        <v>0</v>
      </c>
      <c r="AJ18" s="20">
        <v>0</v>
      </c>
      <c r="AK18" s="20">
        <v>0</v>
      </c>
      <c r="AL18" s="20">
        <v>0</v>
      </c>
      <c r="AM18" s="20">
        <v>6</v>
      </c>
      <c r="AN18" s="20">
        <v>1</v>
      </c>
      <c r="AO18" s="20">
        <v>15</v>
      </c>
      <c r="AP18" s="20">
        <v>5</v>
      </c>
      <c r="AQ18" s="20">
        <v>90</v>
      </c>
      <c r="AR18" s="20">
        <v>0</v>
      </c>
      <c r="AS18" s="20">
        <v>55</v>
      </c>
      <c r="AT18" s="20">
        <v>122</v>
      </c>
      <c r="AU18" s="20">
        <v>4</v>
      </c>
      <c r="AV18" s="20">
        <v>0</v>
      </c>
      <c r="AW18" s="20">
        <v>3</v>
      </c>
      <c r="AX18" s="20">
        <v>1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16</v>
      </c>
      <c r="BO18" s="20">
        <v>21</v>
      </c>
      <c r="BP18" s="20">
        <v>0</v>
      </c>
      <c r="BQ18" s="20">
        <v>18</v>
      </c>
      <c r="BR18" s="20">
        <v>34</v>
      </c>
      <c r="BS18" s="20">
        <v>23</v>
      </c>
      <c r="BT18" s="20">
        <v>5</v>
      </c>
      <c r="BU18" s="20">
        <v>19</v>
      </c>
      <c r="BV18" s="20">
        <v>16</v>
      </c>
      <c r="BW18" s="20">
        <v>243</v>
      </c>
      <c r="BX18" s="20">
        <v>0</v>
      </c>
      <c r="BY18" s="20">
        <v>162</v>
      </c>
      <c r="BZ18" s="20">
        <v>307</v>
      </c>
      <c r="CA18" s="20">
        <v>0</v>
      </c>
      <c r="CB18" s="20">
        <v>0</v>
      </c>
      <c r="CC18" s="20">
        <v>0</v>
      </c>
      <c r="CD18" s="20">
        <v>0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</row>
    <row r="19" spans="2:90" ht="20.100000000000001" customHeight="1" thickBot="1" x14ac:dyDescent="0.25">
      <c r="B19" s="4" t="s">
        <v>30</v>
      </c>
      <c r="C19" s="20">
        <v>2499</v>
      </c>
      <c r="D19" s="20">
        <v>77</v>
      </c>
      <c r="E19" s="20">
        <v>2321</v>
      </c>
      <c r="F19" s="20">
        <v>1895</v>
      </c>
      <c r="G19" s="20">
        <v>22</v>
      </c>
      <c r="H19" s="20">
        <v>0</v>
      </c>
      <c r="I19" s="20">
        <v>14</v>
      </c>
      <c r="J19" s="20">
        <v>14</v>
      </c>
      <c r="K19" s="20">
        <v>37</v>
      </c>
      <c r="L19" s="20">
        <v>0</v>
      </c>
      <c r="M19" s="20">
        <v>29</v>
      </c>
      <c r="N19" s="20">
        <v>13</v>
      </c>
      <c r="O19" s="20">
        <v>0</v>
      </c>
      <c r="P19" s="20">
        <v>0</v>
      </c>
      <c r="Q19" s="20">
        <v>2</v>
      </c>
      <c r="R19" s="20">
        <v>0</v>
      </c>
      <c r="S19" s="20">
        <v>111</v>
      </c>
      <c r="T19" s="20">
        <v>30</v>
      </c>
      <c r="U19" s="20">
        <v>138</v>
      </c>
      <c r="V19" s="20">
        <v>23</v>
      </c>
      <c r="W19" s="20">
        <v>817</v>
      </c>
      <c r="X19" s="20">
        <v>3</v>
      </c>
      <c r="Y19" s="20">
        <v>746</v>
      </c>
      <c r="Z19" s="20">
        <v>716</v>
      </c>
      <c r="AA19" s="20">
        <v>4</v>
      </c>
      <c r="AB19" s="20">
        <v>2</v>
      </c>
      <c r="AC19" s="20">
        <v>5</v>
      </c>
      <c r="AD19" s="20">
        <v>1</v>
      </c>
      <c r="AE19" s="20">
        <v>42</v>
      </c>
      <c r="AF19" s="20">
        <v>0</v>
      </c>
      <c r="AG19" s="20">
        <v>43</v>
      </c>
      <c r="AH19" s="20">
        <v>29</v>
      </c>
      <c r="AI19" s="20">
        <v>0</v>
      </c>
      <c r="AJ19" s="20">
        <v>0</v>
      </c>
      <c r="AK19" s="20">
        <v>0</v>
      </c>
      <c r="AL19" s="20">
        <v>0</v>
      </c>
      <c r="AM19" s="20">
        <v>61</v>
      </c>
      <c r="AN19" s="20">
        <v>8</v>
      </c>
      <c r="AO19" s="20">
        <v>68</v>
      </c>
      <c r="AP19" s="20">
        <v>20</v>
      </c>
      <c r="AQ19" s="20">
        <v>415</v>
      </c>
      <c r="AR19" s="20">
        <v>0</v>
      </c>
      <c r="AS19" s="20">
        <v>388</v>
      </c>
      <c r="AT19" s="20">
        <v>294</v>
      </c>
      <c r="AU19" s="20">
        <v>93</v>
      </c>
      <c r="AV19" s="20">
        <v>0</v>
      </c>
      <c r="AW19" s="20">
        <v>94</v>
      </c>
      <c r="AX19" s="20">
        <v>42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5</v>
      </c>
      <c r="BH19" s="20">
        <v>0</v>
      </c>
      <c r="BI19" s="20">
        <v>7</v>
      </c>
      <c r="BJ19" s="20">
        <v>4</v>
      </c>
      <c r="BK19" s="20">
        <v>0</v>
      </c>
      <c r="BL19" s="20">
        <v>0</v>
      </c>
      <c r="BM19" s="20">
        <v>0</v>
      </c>
      <c r="BN19" s="20">
        <v>0</v>
      </c>
      <c r="BO19" s="20">
        <v>15</v>
      </c>
      <c r="BP19" s="20">
        <v>0</v>
      </c>
      <c r="BQ19" s="20">
        <v>11</v>
      </c>
      <c r="BR19" s="20">
        <v>15</v>
      </c>
      <c r="BS19" s="20">
        <v>77</v>
      </c>
      <c r="BT19" s="20">
        <v>34</v>
      </c>
      <c r="BU19" s="20">
        <v>116</v>
      </c>
      <c r="BV19" s="20">
        <v>36</v>
      </c>
      <c r="BW19" s="20">
        <v>794</v>
      </c>
      <c r="BX19" s="20">
        <v>0</v>
      </c>
      <c r="BY19" s="20">
        <v>658</v>
      </c>
      <c r="BZ19" s="20">
        <v>684</v>
      </c>
      <c r="CA19" s="20">
        <v>0</v>
      </c>
      <c r="CB19" s="20">
        <v>0</v>
      </c>
      <c r="CC19" s="20">
        <v>0</v>
      </c>
      <c r="CD19" s="20">
        <v>0</v>
      </c>
      <c r="CE19" s="20">
        <v>6</v>
      </c>
      <c r="CF19" s="20">
        <v>0</v>
      </c>
      <c r="CG19" s="20">
        <v>2</v>
      </c>
      <c r="CH19" s="20">
        <v>4</v>
      </c>
      <c r="CI19" s="20">
        <v>0</v>
      </c>
      <c r="CJ19" s="20">
        <v>0</v>
      </c>
      <c r="CK19" s="20">
        <v>0</v>
      </c>
      <c r="CL19" s="20">
        <v>0</v>
      </c>
    </row>
    <row r="20" spans="2:90" ht="20.100000000000001" customHeight="1" thickBot="1" x14ac:dyDescent="0.25">
      <c r="B20" s="4" t="s">
        <v>31</v>
      </c>
      <c r="C20" s="20">
        <v>2229</v>
      </c>
      <c r="D20" s="20">
        <v>79</v>
      </c>
      <c r="E20" s="20">
        <v>2203</v>
      </c>
      <c r="F20" s="20">
        <v>1570</v>
      </c>
      <c r="G20" s="20">
        <v>20</v>
      </c>
      <c r="H20" s="20">
        <v>0</v>
      </c>
      <c r="I20" s="20">
        <v>23</v>
      </c>
      <c r="J20" s="20">
        <v>14</v>
      </c>
      <c r="K20" s="20">
        <v>17</v>
      </c>
      <c r="L20" s="20">
        <v>0</v>
      </c>
      <c r="M20" s="20">
        <v>12</v>
      </c>
      <c r="N20" s="20">
        <v>7</v>
      </c>
      <c r="O20" s="20">
        <v>2</v>
      </c>
      <c r="P20" s="20">
        <v>0</v>
      </c>
      <c r="Q20" s="20">
        <v>1</v>
      </c>
      <c r="R20" s="20">
        <v>1</v>
      </c>
      <c r="S20" s="20">
        <v>82</v>
      </c>
      <c r="T20" s="20">
        <v>38</v>
      </c>
      <c r="U20" s="20">
        <v>117</v>
      </c>
      <c r="V20" s="20">
        <v>18</v>
      </c>
      <c r="W20" s="20">
        <v>753</v>
      </c>
      <c r="X20" s="20">
        <v>0</v>
      </c>
      <c r="Y20" s="20">
        <v>713</v>
      </c>
      <c r="Z20" s="20">
        <v>581</v>
      </c>
      <c r="AA20" s="20">
        <v>8</v>
      </c>
      <c r="AB20" s="20">
        <v>2</v>
      </c>
      <c r="AC20" s="20">
        <v>7</v>
      </c>
      <c r="AD20" s="20">
        <v>3</v>
      </c>
      <c r="AE20" s="20">
        <v>36</v>
      </c>
      <c r="AF20" s="20">
        <v>0</v>
      </c>
      <c r="AG20" s="20">
        <v>39</v>
      </c>
      <c r="AH20" s="20">
        <v>28</v>
      </c>
      <c r="AI20" s="20">
        <v>1</v>
      </c>
      <c r="AJ20" s="20">
        <v>0</v>
      </c>
      <c r="AK20" s="20">
        <v>1</v>
      </c>
      <c r="AL20" s="20">
        <v>0</v>
      </c>
      <c r="AM20" s="20">
        <v>36</v>
      </c>
      <c r="AN20" s="20">
        <v>10</v>
      </c>
      <c r="AO20" s="20">
        <v>43</v>
      </c>
      <c r="AP20" s="20">
        <v>77</v>
      </c>
      <c r="AQ20" s="20">
        <v>461</v>
      </c>
      <c r="AR20" s="20">
        <v>0</v>
      </c>
      <c r="AS20" s="20">
        <v>429</v>
      </c>
      <c r="AT20" s="20">
        <v>264</v>
      </c>
      <c r="AU20" s="20">
        <v>40</v>
      </c>
      <c r="AV20" s="20">
        <v>0</v>
      </c>
      <c r="AW20" s="20">
        <v>34</v>
      </c>
      <c r="AX20" s="20">
        <v>15</v>
      </c>
      <c r="AY20" s="20">
        <v>1</v>
      </c>
      <c r="AZ20" s="20">
        <v>0</v>
      </c>
      <c r="BA20" s="20">
        <v>1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1</v>
      </c>
      <c r="BH20" s="20">
        <v>0</v>
      </c>
      <c r="BI20" s="20">
        <v>1</v>
      </c>
      <c r="BJ20" s="20">
        <v>1</v>
      </c>
      <c r="BK20" s="20">
        <v>0</v>
      </c>
      <c r="BL20" s="20">
        <v>0</v>
      </c>
      <c r="BM20" s="20">
        <v>0</v>
      </c>
      <c r="BN20" s="20">
        <v>0</v>
      </c>
      <c r="BO20" s="20">
        <v>63</v>
      </c>
      <c r="BP20" s="20">
        <v>0</v>
      </c>
      <c r="BQ20" s="20">
        <v>63</v>
      </c>
      <c r="BR20" s="20">
        <v>56</v>
      </c>
      <c r="BS20" s="20">
        <v>62</v>
      </c>
      <c r="BT20" s="20">
        <v>27</v>
      </c>
      <c r="BU20" s="20">
        <v>68</v>
      </c>
      <c r="BV20" s="20">
        <v>22</v>
      </c>
      <c r="BW20" s="20">
        <v>646</v>
      </c>
      <c r="BX20" s="20">
        <v>2</v>
      </c>
      <c r="BY20" s="20">
        <v>651</v>
      </c>
      <c r="BZ20" s="20">
        <v>483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</row>
    <row r="21" spans="2:90" ht="20.100000000000001" customHeight="1" thickBot="1" x14ac:dyDescent="0.25">
      <c r="B21" s="4" t="s">
        <v>32</v>
      </c>
      <c r="C21" s="20">
        <v>272</v>
      </c>
      <c r="D21" s="20">
        <v>17</v>
      </c>
      <c r="E21" s="20">
        <v>292</v>
      </c>
      <c r="F21" s="20">
        <v>211</v>
      </c>
      <c r="G21" s="20">
        <v>0</v>
      </c>
      <c r="H21" s="20">
        <v>0</v>
      </c>
      <c r="I21" s="20">
        <v>2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1</v>
      </c>
      <c r="P21" s="20">
        <v>0</v>
      </c>
      <c r="Q21" s="20">
        <v>0</v>
      </c>
      <c r="R21" s="20">
        <v>1</v>
      </c>
      <c r="S21" s="20">
        <v>14</v>
      </c>
      <c r="T21" s="20">
        <v>9</v>
      </c>
      <c r="U21" s="20">
        <v>23</v>
      </c>
      <c r="V21" s="20">
        <v>9</v>
      </c>
      <c r="W21" s="20">
        <v>100</v>
      </c>
      <c r="X21" s="20">
        <v>1</v>
      </c>
      <c r="Y21" s="20">
        <v>101</v>
      </c>
      <c r="Z21" s="20">
        <v>81</v>
      </c>
      <c r="AA21" s="20">
        <v>0</v>
      </c>
      <c r="AB21" s="20">
        <v>1</v>
      </c>
      <c r="AC21" s="20">
        <v>1</v>
      </c>
      <c r="AD21" s="20">
        <v>0</v>
      </c>
      <c r="AE21" s="20">
        <v>7</v>
      </c>
      <c r="AF21" s="20">
        <v>0</v>
      </c>
      <c r="AG21" s="20">
        <v>5</v>
      </c>
      <c r="AH21" s="20">
        <v>4</v>
      </c>
      <c r="AI21" s="20">
        <v>0</v>
      </c>
      <c r="AJ21" s="20">
        <v>0</v>
      </c>
      <c r="AK21" s="20">
        <v>0</v>
      </c>
      <c r="AL21" s="20">
        <v>0</v>
      </c>
      <c r="AM21" s="20">
        <v>4</v>
      </c>
      <c r="AN21" s="20">
        <v>2</v>
      </c>
      <c r="AO21" s="20">
        <v>8</v>
      </c>
      <c r="AP21" s="20">
        <v>4</v>
      </c>
      <c r="AQ21" s="20">
        <v>36</v>
      </c>
      <c r="AR21" s="20">
        <v>0</v>
      </c>
      <c r="AS21" s="20">
        <v>40</v>
      </c>
      <c r="AT21" s="20">
        <v>31</v>
      </c>
      <c r="AU21" s="20">
        <v>1</v>
      </c>
      <c r="AV21" s="20">
        <v>0</v>
      </c>
      <c r="AW21" s="20">
        <v>3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15</v>
      </c>
      <c r="BP21" s="20">
        <v>0</v>
      </c>
      <c r="BQ21" s="20">
        <v>14</v>
      </c>
      <c r="BR21" s="20">
        <v>12</v>
      </c>
      <c r="BS21" s="20">
        <v>13</v>
      </c>
      <c r="BT21" s="20">
        <v>3</v>
      </c>
      <c r="BU21" s="20">
        <v>17</v>
      </c>
      <c r="BV21" s="20">
        <v>6</v>
      </c>
      <c r="BW21" s="20">
        <v>81</v>
      </c>
      <c r="BX21" s="20">
        <v>1</v>
      </c>
      <c r="BY21" s="20">
        <v>78</v>
      </c>
      <c r="BZ21" s="20">
        <v>63</v>
      </c>
      <c r="CA21" s="20">
        <v>0</v>
      </c>
      <c r="CB21" s="20">
        <v>0</v>
      </c>
      <c r="CC21" s="20">
        <v>0</v>
      </c>
      <c r="CD21" s="20">
        <v>0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  <c r="CL21" s="20">
        <v>0</v>
      </c>
    </row>
    <row r="22" spans="2:90" ht="20.100000000000001" customHeight="1" thickBot="1" x14ac:dyDescent="0.25">
      <c r="B22" s="4" t="s">
        <v>33</v>
      </c>
      <c r="C22" s="20">
        <v>735</v>
      </c>
      <c r="D22" s="20">
        <v>26</v>
      </c>
      <c r="E22" s="20">
        <v>698</v>
      </c>
      <c r="F22" s="20">
        <v>684</v>
      </c>
      <c r="G22" s="20">
        <v>5</v>
      </c>
      <c r="H22" s="20">
        <v>0</v>
      </c>
      <c r="I22" s="20">
        <v>9</v>
      </c>
      <c r="J22" s="20">
        <v>3</v>
      </c>
      <c r="K22" s="20">
        <v>2</v>
      </c>
      <c r="L22" s="20">
        <v>0</v>
      </c>
      <c r="M22" s="20">
        <v>2</v>
      </c>
      <c r="N22" s="20">
        <v>3</v>
      </c>
      <c r="O22" s="20">
        <v>0</v>
      </c>
      <c r="P22" s="20">
        <v>0</v>
      </c>
      <c r="Q22" s="20">
        <v>0</v>
      </c>
      <c r="R22" s="20">
        <v>0</v>
      </c>
      <c r="S22" s="20">
        <v>33</v>
      </c>
      <c r="T22" s="20">
        <v>14</v>
      </c>
      <c r="U22" s="20">
        <v>45</v>
      </c>
      <c r="V22" s="20">
        <v>8</v>
      </c>
      <c r="W22" s="20">
        <v>305</v>
      </c>
      <c r="X22" s="20">
        <v>0</v>
      </c>
      <c r="Y22" s="20">
        <v>264</v>
      </c>
      <c r="Z22" s="20">
        <v>293</v>
      </c>
      <c r="AA22" s="20">
        <v>2</v>
      </c>
      <c r="AB22" s="20">
        <v>1</v>
      </c>
      <c r="AC22" s="20">
        <v>1</v>
      </c>
      <c r="AD22" s="20">
        <v>2</v>
      </c>
      <c r="AE22" s="20">
        <v>7</v>
      </c>
      <c r="AF22" s="20">
        <v>0</v>
      </c>
      <c r="AG22" s="20">
        <v>6</v>
      </c>
      <c r="AH22" s="20">
        <v>6</v>
      </c>
      <c r="AI22" s="20">
        <v>0</v>
      </c>
      <c r="AJ22" s="20">
        <v>0</v>
      </c>
      <c r="AK22" s="20">
        <v>0</v>
      </c>
      <c r="AL22" s="20">
        <v>0</v>
      </c>
      <c r="AM22" s="20">
        <v>18</v>
      </c>
      <c r="AN22" s="20">
        <v>9</v>
      </c>
      <c r="AO22" s="20">
        <v>18</v>
      </c>
      <c r="AP22" s="20">
        <v>12</v>
      </c>
      <c r="AQ22" s="20">
        <v>109</v>
      </c>
      <c r="AR22" s="20">
        <v>0</v>
      </c>
      <c r="AS22" s="20">
        <v>121</v>
      </c>
      <c r="AT22" s="20">
        <v>90</v>
      </c>
      <c r="AU22" s="20">
        <v>5</v>
      </c>
      <c r="AV22" s="20">
        <v>0</v>
      </c>
      <c r="AW22" s="20">
        <v>6</v>
      </c>
      <c r="AX22" s="20">
        <v>6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  <c r="BM22" s="20">
        <v>0</v>
      </c>
      <c r="BN22" s="20">
        <v>0</v>
      </c>
      <c r="BO22" s="20">
        <v>42</v>
      </c>
      <c r="BP22" s="20">
        <v>0</v>
      </c>
      <c r="BQ22" s="20">
        <v>31</v>
      </c>
      <c r="BR22" s="20">
        <v>58</v>
      </c>
      <c r="BS22" s="20">
        <v>18</v>
      </c>
      <c r="BT22" s="20">
        <v>2</v>
      </c>
      <c r="BU22" s="20">
        <v>27</v>
      </c>
      <c r="BV22" s="20">
        <v>8</v>
      </c>
      <c r="BW22" s="20">
        <v>189</v>
      </c>
      <c r="BX22" s="20">
        <v>0</v>
      </c>
      <c r="BY22" s="20">
        <v>168</v>
      </c>
      <c r="BZ22" s="20">
        <v>195</v>
      </c>
      <c r="CA22" s="20">
        <v>0</v>
      </c>
      <c r="CB22" s="20">
        <v>0</v>
      </c>
      <c r="CC22" s="20">
        <v>0</v>
      </c>
      <c r="CD22" s="20">
        <v>0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  <c r="CL22" s="20">
        <v>0</v>
      </c>
    </row>
    <row r="23" spans="2:90" ht="20.100000000000001" customHeight="1" thickBot="1" x14ac:dyDescent="0.25">
      <c r="B23" s="4" t="s">
        <v>34</v>
      </c>
      <c r="C23" s="20">
        <v>2338</v>
      </c>
      <c r="D23" s="20">
        <v>44</v>
      </c>
      <c r="E23" s="20">
        <v>2274</v>
      </c>
      <c r="F23" s="20">
        <v>1443</v>
      </c>
      <c r="G23" s="20">
        <v>13</v>
      </c>
      <c r="H23" s="20">
        <v>0</v>
      </c>
      <c r="I23" s="20">
        <v>14</v>
      </c>
      <c r="J23" s="20">
        <v>7</v>
      </c>
      <c r="K23" s="20">
        <v>41</v>
      </c>
      <c r="L23" s="20">
        <v>0</v>
      </c>
      <c r="M23" s="20">
        <v>55</v>
      </c>
      <c r="N23" s="20">
        <v>17</v>
      </c>
      <c r="O23" s="20">
        <v>2</v>
      </c>
      <c r="P23" s="20">
        <v>0</v>
      </c>
      <c r="Q23" s="20">
        <v>0</v>
      </c>
      <c r="R23" s="20">
        <v>2</v>
      </c>
      <c r="S23" s="20">
        <v>51</v>
      </c>
      <c r="T23" s="20">
        <v>32</v>
      </c>
      <c r="U23" s="20">
        <v>80</v>
      </c>
      <c r="V23" s="20">
        <v>14</v>
      </c>
      <c r="W23" s="20">
        <v>815</v>
      </c>
      <c r="X23" s="20">
        <v>0</v>
      </c>
      <c r="Y23" s="20">
        <v>783</v>
      </c>
      <c r="Z23" s="20">
        <v>560</v>
      </c>
      <c r="AA23" s="20">
        <v>5</v>
      </c>
      <c r="AB23" s="20">
        <v>2</v>
      </c>
      <c r="AC23" s="20">
        <v>10</v>
      </c>
      <c r="AD23" s="20">
        <v>1</v>
      </c>
      <c r="AE23" s="20">
        <v>18</v>
      </c>
      <c r="AF23" s="20">
        <v>1</v>
      </c>
      <c r="AG23" s="20">
        <v>30</v>
      </c>
      <c r="AH23" s="20">
        <v>13</v>
      </c>
      <c r="AI23" s="20">
        <v>0</v>
      </c>
      <c r="AJ23" s="20">
        <v>0</v>
      </c>
      <c r="AK23" s="20">
        <v>0</v>
      </c>
      <c r="AL23" s="20">
        <v>0</v>
      </c>
      <c r="AM23" s="20">
        <v>29</v>
      </c>
      <c r="AN23" s="20">
        <v>2</v>
      </c>
      <c r="AO23" s="20">
        <v>25</v>
      </c>
      <c r="AP23" s="20">
        <v>4</v>
      </c>
      <c r="AQ23" s="20">
        <v>383</v>
      </c>
      <c r="AR23" s="20">
        <v>1</v>
      </c>
      <c r="AS23" s="20">
        <v>406</v>
      </c>
      <c r="AT23" s="20">
        <v>174</v>
      </c>
      <c r="AU23" s="20">
        <v>138</v>
      </c>
      <c r="AV23" s="20">
        <v>0</v>
      </c>
      <c r="AW23" s="20">
        <v>114</v>
      </c>
      <c r="AX23" s="20">
        <v>93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v>0</v>
      </c>
      <c r="BF23" s="20">
        <v>0</v>
      </c>
      <c r="BG23" s="20">
        <v>2</v>
      </c>
      <c r="BH23" s="20">
        <v>0</v>
      </c>
      <c r="BI23" s="20">
        <v>2</v>
      </c>
      <c r="BJ23" s="20">
        <v>1</v>
      </c>
      <c r="BK23" s="20">
        <v>0</v>
      </c>
      <c r="BL23" s="20">
        <v>0</v>
      </c>
      <c r="BM23" s="20">
        <v>1</v>
      </c>
      <c r="BN23" s="20">
        <v>1</v>
      </c>
      <c r="BO23" s="20">
        <v>109</v>
      </c>
      <c r="BP23" s="20">
        <v>0</v>
      </c>
      <c r="BQ23" s="20">
        <v>94</v>
      </c>
      <c r="BR23" s="20">
        <v>69</v>
      </c>
      <c r="BS23" s="20">
        <v>34</v>
      </c>
      <c r="BT23" s="20">
        <v>6</v>
      </c>
      <c r="BU23" s="20">
        <v>27</v>
      </c>
      <c r="BV23" s="20">
        <v>17</v>
      </c>
      <c r="BW23" s="20">
        <v>698</v>
      </c>
      <c r="BX23" s="20">
        <v>0</v>
      </c>
      <c r="BY23" s="20">
        <v>633</v>
      </c>
      <c r="BZ23" s="20">
        <v>470</v>
      </c>
      <c r="CA23" s="20">
        <v>0</v>
      </c>
      <c r="CB23" s="20">
        <v>0</v>
      </c>
      <c r="CC23" s="20">
        <v>0</v>
      </c>
      <c r="CD23" s="20">
        <v>0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</row>
    <row r="24" spans="2:90" ht="20.100000000000001" customHeight="1" thickBot="1" x14ac:dyDescent="0.25">
      <c r="B24" s="4" t="s">
        <v>35</v>
      </c>
      <c r="C24" s="20">
        <v>816</v>
      </c>
      <c r="D24" s="20">
        <v>14</v>
      </c>
      <c r="E24" s="20">
        <v>658</v>
      </c>
      <c r="F24" s="20">
        <v>652</v>
      </c>
      <c r="G24" s="20">
        <v>4</v>
      </c>
      <c r="H24" s="20">
        <v>0</v>
      </c>
      <c r="I24" s="20">
        <v>1</v>
      </c>
      <c r="J24" s="20">
        <v>3</v>
      </c>
      <c r="K24" s="20">
        <v>5</v>
      </c>
      <c r="L24" s="20">
        <v>0</v>
      </c>
      <c r="M24" s="20">
        <v>4</v>
      </c>
      <c r="N24" s="20">
        <v>2</v>
      </c>
      <c r="O24" s="20">
        <v>0</v>
      </c>
      <c r="P24" s="20">
        <v>0</v>
      </c>
      <c r="Q24" s="20">
        <v>0</v>
      </c>
      <c r="R24" s="20">
        <v>0</v>
      </c>
      <c r="S24" s="20">
        <v>45</v>
      </c>
      <c r="T24" s="20">
        <v>6</v>
      </c>
      <c r="U24" s="20">
        <v>51</v>
      </c>
      <c r="V24" s="20">
        <v>9</v>
      </c>
      <c r="W24" s="20">
        <v>286</v>
      </c>
      <c r="X24" s="20">
        <v>1</v>
      </c>
      <c r="Y24" s="20">
        <v>225</v>
      </c>
      <c r="Z24" s="20">
        <v>225</v>
      </c>
      <c r="AA24" s="20">
        <v>3</v>
      </c>
      <c r="AB24" s="20">
        <v>2</v>
      </c>
      <c r="AC24" s="20">
        <v>3</v>
      </c>
      <c r="AD24" s="20">
        <v>1</v>
      </c>
      <c r="AE24" s="20">
        <v>14</v>
      </c>
      <c r="AF24" s="20">
        <v>0</v>
      </c>
      <c r="AG24" s="20">
        <v>10</v>
      </c>
      <c r="AH24" s="20">
        <v>13</v>
      </c>
      <c r="AI24" s="20">
        <v>0</v>
      </c>
      <c r="AJ24" s="20">
        <v>0</v>
      </c>
      <c r="AK24" s="20">
        <v>0</v>
      </c>
      <c r="AL24" s="20">
        <v>0</v>
      </c>
      <c r="AM24" s="20">
        <v>12</v>
      </c>
      <c r="AN24" s="20">
        <v>1</v>
      </c>
      <c r="AO24" s="20">
        <v>11</v>
      </c>
      <c r="AP24" s="20">
        <v>3</v>
      </c>
      <c r="AQ24" s="20">
        <v>97</v>
      </c>
      <c r="AR24" s="20">
        <v>0</v>
      </c>
      <c r="AS24" s="20">
        <v>82</v>
      </c>
      <c r="AT24" s="20">
        <v>80</v>
      </c>
      <c r="AU24" s="20">
        <v>8</v>
      </c>
      <c r="AV24" s="20">
        <v>0</v>
      </c>
      <c r="AW24" s="20">
        <v>6</v>
      </c>
      <c r="AX24" s="20">
        <v>4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31</v>
      </c>
      <c r="BP24" s="20">
        <v>0</v>
      </c>
      <c r="BQ24" s="20">
        <v>26</v>
      </c>
      <c r="BR24" s="20">
        <v>29</v>
      </c>
      <c r="BS24" s="20">
        <v>27</v>
      </c>
      <c r="BT24" s="20">
        <v>4</v>
      </c>
      <c r="BU24" s="20">
        <v>34</v>
      </c>
      <c r="BV24" s="20">
        <v>8</v>
      </c>
      <c r="BW24" s="20">
        <v>284</v>
      </c>
      <c r="BX24" s="20">
        <v>0</v>
      </c>
      <c r="BY24" s="20">
        <v>205</v>
      </c>
      <c r="BZ24" s="20">
        <v>275</v>
      </c>
      <c r="CA24" s="20">
        <v>0</v>
      </c>
      <c r="CB24" s="20">
        <v>0</v>
      </c>
      <c r="CC24" s="20">
        <v>0</v>
      </c>
      <c r="CD24" s="20">
        <v>0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  <c r="CL24" s="20">
        <v>0</v>
      </c>
    </row>
    <row r="25" spans="2:90" ht="20.100000000000001" customHeight="1" thickBot="1" x14ac:dyDescent="0.25">
      <c r="B25" s="4" t="s">
        <v>36</v>
      </c>
      <c r="C25" s="20">
        <v>273</v>
      </c>
      <c r="D25" s="20">
        <v>4</v>
      </c>
      <c r="E25" s="20">
        <v>247</v>
      </c>
      <c r="F25" s="20">
        <v>144</v>
      </c>
      <c r="G25" s="20">
        <v>3</v>
      </c>
      <c r="H25" s="20">
        <v>0</v>
      </c>
      <c r="I25" s="20">
        <v>1</v>
      </c>
      <c r="J25" s="20">
        <v>2</v>
      </c>
      <c r="K25" s="20">
        <v>3</v>
      </c>
      <c r="L25" s="20">
        <v>0</v>
      </c>
      <c r="M25" s="20">
        <v>6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12</v>
      </c>
      <c r="T25" s="20">
        <v>3</v>
      </c>
      <c r="U25" s="20">
        <v>15</v>
      </c>
      <c r="V25" s="20">
        <v>1</v>
      </c>
      <c r="W25" s="20">
        <v>65</v>
      </c>
      <c r="X25" s="20">
        <v>0</v>
      </c>
      <c r="Y25" s="20">
        <v>56</v>
      </c>
      <c r="Z25" s="20">
        <v>40</v>
      </c>
      <c r="AA25" s="20">
        <v>2</v>
      </c>
      <c r="AB25" s="20">
        <v>0</v>
      </c>
      <c r="AC25" s="20">
        <v>2</v>
      </c>
      <c r="AD25" s="20">
        <v>0</v>
      </c>
      <c r="AE25" s="20">
        <v>3</v>
      </c>
      <c r="AF25" s="20">
        <v>0</v>
      </c>
      <c r="AG25" s="20">
        <v>6</v>
      </c>
      <c r="AH25" s="20">
        <v>1</v>
      </c>
      <c r="AI25" s="20">
        <v>0</v>
      </c>
      <c r="AJ25" s="20">
        <v>0</v>
      </c>
      <c r="AK25" s="20">
        <v>0</v>
      </c>
      <c r="AL25" s="20">
        <v>0</v>
      </c>
      <c r="AM25" s="20">
        <v>2</v>
      </c>
      <c r="AN25" s="20">
        <v>0</v>
      </c>
      <c r="AO25" s="20">
        <v>2</v>
      </c>
      <c r="AP25" s="20">
        <v>0</v>
      </c>
      <c r="AQ25" s="20">
        <v>68</v>
      </c>
      <c r="AR25" s="20">
        <v>0</v>
      </c>
      <c r="AS25" s="20">
        <v>72</v>
      </c>
      <c r="AT25" s="20">
        <v>35</v>
      </c>
      <c r="AU25" s="20">
        <v>3</v>
      </c>
      <c r="AV25" s="20">
        <v>0</v>
      </c>
      <c r="AW25" s="20">
        <v>2</v>
      </c>
      <c r="AX25" s="20">
        <v>1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29</v>
      </c>
      <c r="BP25" s="20">
        <v>0</v>
      </c>
      <c r="BQ25" s="20">
        <v>24</v>
      </c>
      <c r="BR25" s="20">
        <v>21</v>
      </c>
      <c r="BS25" s="20">
        <v>3</v>
      </c>
      <c r="BT25" s="20">
        <v>1</v>
      </c>
      <c r="BU25" s="20">
        <v>4</v>
      </c>
      <c r="BV25" s="20">
        <v>0</v>
      </c>
      <c r="BW25" s="20">
        <v>80</v>
      </c>
      <c r="BX25" s="20">
        <v>0</v>
      </c>
      <c r="BY25" s="20">
        <v>57</v>
      </c>
      <c r="BZ25" s="20">
        <v>43</v>
      </c>
      <c r="CA25" s="20">
        <v>0</v>
      </c>
      <c r="CB25" s="20">
        <v>0</v>
      </c>
      <c r="CC25" s="20">
        <v>0</v>
      </c>
      <c r="CD25" s="20">
        <v>0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</row>
    <row r="26" spans="2:90" ht="20.100000000000001" customHeight="1" thickBot="1" x14ac:dyDescent="0.25">
      <c r="B26" s="5" t="s">
        <v>37</v>
      </c>
      <c r="C26" s="20">
        <v>620</v>
      </c>
      <c r="D26" s="20">
        <v>22</v>
      </c>
      <c r="E26" s="20">
        <v>591</v>
      </c>
      <c r="F26" s="20">
        <v>509</v>
      </c>
      <c r="G26" s="20">
        <v>4</v>
      </c>
      <c r="H26" s="20">
        <v>0</v>
      </c>
      <c r="I26" s="20">
        <v>4</v>
      </c>
      <c r="J26" s="20">
        <v>3</v>
      </c>
      <c r="K26" s="20">
        <v>4</v>
      </c>
      <c r="L26" s="20">
        <v>0</v>
      </c>
      <c r="M26" s="20">
        <v>9</v>
      </c>
      <c r="N26" s="20">
        <v>1</v>
      </c>
      <c r="O26" s="20">
        <v>1</v>
      </c>
      <c r="P26" s="20">
        <v>0</v>
      </c>
      <c r="Q26" s="20">
        <v>1</v>
      </c>
      <c r="R26" s="20">
        <v>1</v>
      </c>
      <c r="S26" s="20">
        <v>18</v>
      </c>
      <c r="T26" s="20">
        <v>15</v>
      </c>
      <c r="U26" s="20">
        <v>34</v>
      </c>
      <c r="V26" s="20">
        <v>1</v>
      </c>
      <c r="W26" s="20">
        <v>225</v>
      </c>
      <c r="X26" s="20">
        <v>0</v>
      </c>
      <c r="Y26" s="20">
        <v>197</v>
      </c>
      <c r="Z26" s="20">
        <v>173</v>
      </c>
      <c r="AA26" s="20">
        <v>1</v>
      </c>
      <c r="AB26" s="20">
        <v>0</v>
      </c>
      <c r="AC26" s="20">
        <v>2</v>
      </c>
      <c r="AD26" s="20">
        <v>0</v>
      </c>
      <c r="AE26" s="20">
        <v>9</v>
      </c>
      <c r="AF26" s="20">
        <v>0</v>
      </c>
      <c r="AG26" s="20">
        <v>7</v>
      </c>
      <c r="AH26" s="20">
        <v>6</v>
      </c>
      <c r="AI26" s="20">
        <v>0</v>
      </c>
      <c r="AJ26" s="20">
        <v>0</v>
      </c>
      <c r="AK26" s="20">
        <v>0</v>
      </c>
      <c r="AL26" s="20">
        <v>0</v>
      </c>
      <c r="AM26" s="20">
        <v>12</v>
      </c>
      <c r="AN26" s="20">
        <v>1</v>
      </c>
      <c r="AO26" s="20">
        <v>17</v>
      </c>
      <c r="AP26" s="20">
        <v>3</v>
      </c>
      <c r="AQ26" s="20">
        <v>146</v>
      </c>
      <c r="AR26" s="20">
        <v>0</v>
      </c>
      <c r="AS26" s="20">
        <v>136</v>
      </c>
      <c r="AT26" s="20">
        <v>140</v>
      </c>
      <c r="AU26" s="20">
        <v>1</v>
      </c>
      <c r="AV26" s="20">
        <v>0</v>
      </c>
      <c r="AW26" s="20">
        <v>2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  <c r="BD26" s="20">
        <v>0</v>
      </c>
      <c r="BE26" s="20">
        <v>0</v>
      </c>
      <c r="BF26" s="20">
        <v>0</v>
      </c>
      <c r="BG26" s="20">
        <v>2</v>
      </c>
      <c r="BH26" s="20">
        <v>0</v>
      </c>
      <c r="BI26" s="20">
        <v>0</v>
      </c>
      <c r="BJ26" s="20">
        <v>2</v>
      </c>
      <c r="BK26" s="20">
        <v>0</v>
      </c>
      <c r="BL26" s="20">
        <v>0</v>
      </c>
      <c r="BM26" s="20">
        <v>0</v>
      </c>
      <c r="BN26" s="20">
        <v>0</v>
      </c>
      <c r="BO26" s="20">
        <v>26</v>
      </c>
      <c r="BP26" s="20">
        <v>0</v>
      </c>
      <c r="BQ26" s="20">
        <v>18</v>
      </c>
      <c r="BR26" s="20">
        <v>36</v>
      </c>
      <c r="BS26" s="20">
        <v>21</v>
      </c>
      <c r="BT26" s="20">
        <v>6</v>
      </c>
      <c r="BU26" s="20">
        <v>32</v>
      </c>
      <c r="BV26" s="20">
        <v>3</v>
      </c>
      <c r="BW26" s="20">
        <v>150</v>
      </c>
      <c r="BX26" s="20">
        <v>0</v>
      </c>
      <c r="BY26" s="20">
        <v>132</v>
      </c>
      <c r="BZ26" s="20">
        <v>140</v>
      </c>
      <c r="CA26" s="20">
        <v>0</v>
      </c>
      <c r="CB26" s="20">
        <v>0</v>
      </c>
      <c r="CC26" s="20">
        <v>0</v>
      </c>
      <c r="CD26" s="20">
        <v>0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0</v>
      </c>
    </row>
    <row r="27" spans="2:90" ht="20.100000000000001" customHeight="1" thickBot="1" x14ac:dyDescent="0.25">
      <c r="B27" s="6" t="s">
        <v>38</v>
      </c>
      <c r="C27" s="21">
        <v>143</v>
      </c>
      <c r="D27" s="21">
        <v>0</v>
      </c>
      <c r="E27" s="21">
        <v>135</v>
      </c>
      <c r="F27" s="21">
        <v>146</v>
      </c>
      <c r="G27" s="21">
        <v>0</v>
      </c>
      <c r="H27" s="21">
        <v>0</v>
      </c>
      <c r="I27" s="21">
        <v>2</v>
      </c>
      <c r="J27" s="21">
        <v>1</v>
      </c>
      <c r="K27" s="21">
        <v>0</v>
      </c>
      <c r="L27" s="21">
        <v>0</v>
      </c>
      <c r="M27" s="21">
        <v>1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18</v>
      </c>
      <c r="T27" s="21">
        <v>0</v>
      </c>
      <c r="U27" s="21">
        <v>20</v>
      </c>
      <c r="V27" s="21">
        <v>3</v>
      </c>
      <c r="W27" s="21">
        <v>38</v>
      </c>
      <c r="X27" s="21">
        <v>0</v>
      </c>
      <c r="Y27" s="21">
        <v>44</v>
      </c>
      <c r="Z27" s="21">
        <v>36</v>
      </c>
      <c r="AA27" s="21">
        <v>0</v>
      </c>
      <c r="AB27" s="21">
        <v>0</v>
      </c>
      <c r="AC27" s="21">
        <v>0</v>
      </c>
      <c r="AD27" s="21">
        <v>0</v>
      </c>
      <c r="AE27" s="21">
        <v>5</v>
      </c>
      <c r="AF27" s="21">
        <v>0</v>
      </c>
      <c r="AG27" s="21">
        <v>4</v>
      </c>
      <c r="AH27" s="21">
        <v>3</v>
      </c>
      <c r="AI27" s="21">
        <v>0</v>
      </c>
      <c r="AJ27" s="21">
        <v>0</v>
      </c>
      <c r="AK27" s="21">
        <v>0</v>
      </c>
      <c r="AL27" s="21">
        <v>0</v>
      </c>
      <c r="AM27" s="21">
        <v>7</v>
      </c>
      <c r="AN27" s="21">
        <v>0</v>
      </c>
      <c r="AO27" s="21">
        <v>6</v>
      </c>
      <c r="AP27" s="21">
        <v>3</v>
      </c>
      <c r="AQ27" s="21">
        <v>38</v>
      </c>
      <c r="AR27" s="21">
        <v>0</v>
      </c>
      <c r="AS27" s="21">
        <v>28</v>
      </c>
      <c r="AT27" s="21">
        <v>48</v>
      </c>
      <c r="AU27" s="21">
        <v>2</v>
      </c>
      <c r="AV27" s="21">
        <v>0</v>
      </c>
      <c r="AW27" s="21">
        <v>0</v>
      </c>
      <c r="AX27" s="21">
        <v>3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1</v>
      </c>
      <c r="BP27" s="21">
        <v>0</v>
      </c>
      <c r="BQ27" s="21">
        <v>2</v>
      </c>
      <c r="BR27" s="21">
        <v>3</v>
      </c>
      <c r="BS27" s="21">
        <v>9</v>
      </c>
      <c r="BT27" s="21">
        <v>0</v>
      </c>
      <c r="BU27" s="21">
        <v>6</v>
      </c>
      <c r="BV27" s="21">
        <v>3</v>
      </c>
      <c r="BW27" s="21">
        <v>25</v>
      </c>
      <c r="BX27" s="21">
        <v>0</v>
      </c>
      <c r="BY27" s="21">
        <v>22</v>
      </c>
      <c r="BZ27" s="21">
        <v>43</v>
      </c>
      <c r="CA27" s="21">
        <v>0</v>
      </c>
      <c r="CB27" s="21">
        <v>0</v>
      </c>
      <c r="CC27" s="21">
        <v>0</v>
      </c>
      <c r="CD27" s="21">
        <v>0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</row>
    <row r="28" spans="2:90" ht="20.100000000000001" customHeight="1" thickBot="1" x14ac:dyDescent="0.25">
      <c r="B28" s="7" t="s">
        <v>39</v>
      </c>
      <c r="C28" s="9">
        <f>SUM(C11:C27)</f>
        <v>16976</v>
      </c>
      <c r="D28" s="9">
        <f t="shared" ref="D28:BO28" si="0">SUM(D11:D27)</f>
        <v>484</v>
      </c>
      <c r="E28" s="9">
        <f t="shared" si="0"/>
        <v>16020</v>
      </c>
      <c r="F28" s="9">
        <f t="shared" si="0"/>
        <v>12757</v>
      </c>
      <c r="G28" s="9">
        <f t="shared" si="0"/>
        <v>130</v>
      </c>
      <c r="H28" s="9">
        <f t="shared" si="0"/>
        <v>0</v>
      </c>
      <c r="I28" s="9">
        <f t="shared" si="0"/>
        <v>117</v>
      </c>
      <c r="J28" s="9">
        <f t="shared" si="0"/>
        <v>102</v>
      </c>
      <c r="K28" s="9">
        <f t="shared" si="0"/>
        <v>162</v>
      </c>
      <c r="L28" s="9">
        <f t="shared" si="0"/>
        <v>0</v>
      </c>
      <c r="M28" s="9">
        <f t="shared" si="0"/>
        <v>165</v>
      </c>
      <c r="N28" s="9">
        <f t="shared" si="0"/>
        <v>60</v>
      </c>
      <c r="O28" s="9">
        <f t="shared" si="0"/>
        <v>8</v>
      </c>
      <c r="P28" s="9">
        <f t="shared" si="0"/>
        <v>0</v>
      </c>
      <c r="Q28" s="9">
        <f t="shared" si="0"/>
        <v>7</v>
      </c>
      <c r="R28" s="9">
        <f t="shared" si="0"/>
        <v>7</v>
      </c>
      <c r="S28" s="9">
        <f t="shared" si="0"/>
        <v>624</v>
      </c>
      <c r="T28" s="9">
        <f t="shared" si="0"/>
        <v>247</v>
      </c>
      <c r="U28" s="9">
        <f t="shared" si="0"/>
        <v>830</v>
      </c>
      <c r="V28" s="9">
        <f t="shared" si="0"/>
        <v>155</v>
      </c>
      <c r="W28" s="9">
        <f t="shared" si="0"/>
        <v>5781</v>
      </c>
      <c r="X28" s="9">
        <f t="shared" si="0"/>
        <v>9</v>
      </c>
      <c r="Y28" s="9">
        <f t="shared" si="0"/>
        <v>5309</v>
      </c>
      <c r="Z28" s="9">
        <f t="shared" si="0"/>
        <v>4675</v>
      </c>
      <c r="AA28" s="9">
        <f t="shared" si="0"/>
        <v>39</v>
      </c>
      <c r="AB28" s="9">
        <f t="shared" si="0"/>
        <v>14</v>
      </c>
      <c r="AC28" s="9">
        <f t="shared" si="0"/>
        <v>46</v>
      </c>
      <c r="AD28" s="9">
        <f t="shared" si="0"/>
        <v>14</v>
      </c>
      <c r="AE28" s="9">
        <f t="shared" si="0"/>
        <v>216</v>
      </c>
      <c r="AF28" s="9">
        <f t="shared" si="0"/>
        <v>1</v>
      </c>
      <c r="AG28" s="9">
        <f t="shared" si="0"/>
        <v>223</v>
      </c>
      <c r="AH28" s="9">
        <f t="shared" si="0"/>
        <v>157</v>
      </c>
      <c r="AI28" s="9">
        <f t="shared" si="0"/>
        <v>1</v>
      </c>
      <c r="AJ28" s="9">
        <f t="shared" si="0"/>
        <v>0</v>
      </c>
      <c r="AK28" s="9">
        <f t="shared" si="0"/>
        <v>1</v>
      </c>
      <c r="AL28" s="9">
        <f t="shared" si="0"/>
        <v>1</v>
      </c>
      <c r="AM28" s="9">
        <f t="shared" si="0"/>
        <v>270</v>
      </c>
      <c r="AN28" s="9">
        <f t="shared" si="0"/>
        <v>55</v>
      </c>
      <c r="AO28" s="9">
        <f t="shared" si="0"/>
        <v>306</v>
      </c>
      <c r="AP28" s="9">
        <f t="shared" si="0"/>
        <v>152</v>
      </c>
      <c r="AQ28" s="9">
        <f t="shared" si="0"/>
        <v>2999</v>
      </c>
      <c r="AR28" s="9">
        <f t="shared" si="0"/>
        <v>2</v>
      </c>
      <c r="AS28" s="9">
        <f t="shared" si="0"/>
        <v>2879</v>
      </c>
      <c r="AT28" s="9">
        <f t="shared" si="0"/>
        <v>1984</v>
      </c>
      <c r="AU28" s="9">
        <f t="shared" si="0"/>
        <v>398</v>
      </c>
      <c r="AV28" s="9">
        <f t="shared" si="0"/>
        <v>0</v>
      </c>
      <c r="AW28" s="9">
        <f t="shared" si="0"/>
        <v>358</v>
      </c>
      <c r="AX28" s="9">
        <f t="shared" si="0"/>
        <v>208</v>
      </c>
      <c r="AY28" s="9">
        <f t="shared" si="0"/>
        <v>2</v>
      </c>
      <c r="AZ28" s="9">
        <f t="shared" si="0"/>
        <v>0</v>
      </c>
      <c r="BA28" s="9">
        <f t="shared" si="0"/>
        <v>2</v>
      </c>
      <c r="BB28" s="9">
        <f t="shared" si="0"/>
        <v>0</v>
      </c>
      <c r="BC28" s="9">
        <f t="shared" si="0"/>
        <v>0</v>
      </c>
      <c r="BD28" s="9">
        <f t="shared" si="0"/>
        <v>0</v>
      </c>
      <c r="BE28" s="9">
        <f t="shared" si="0"/>
        <v>0</v>
      </c>
      <c r="BF28" s="9">
        <f t="shared" si="0"/>
        <v>0</v>
      </c>
      <c r="BG28" s="9">
        <f t="shared" si="0"/>
        <v>29</v>
      </c>
      <c r="BH28" s="9">
        <f t="shared" si="0"/>
        <v>0</v>
      </c>
      <c r="BI28" s="9">
        <f t="shared" si="0"/>
        <v>19</v>
      </c>
      <c r="BJ28" s="9">
        <f t="shared" si="0"/>
        <v>22</v>
      </c>
      <c r="BK28" s="9">
        <f t="shared" si="0"/>
        <v>0</v>
      </c>
      <c r="BL28" s="9">
        <f t="shared" si="0"/>
        <v>0</v>
      </c>
      <c r="BM28" s="9">
        <f t="shared" si="0"/>
        <v>2</v>
      </c>
      <c r="BN28" s="9">
        <f t="shared" si="0"/>
        <v>18</v>
      </c>
      <c r="BO28" s="9">
        <f t="shared" si="0"/>
        <v>644</v>
      </c>
      <c r="BP28" s="9">
        <f t="shared" ref="BP28:CL28" si="1">SUM(BP11:BP27)</f>
        <v>0</v>
      </c>
      <c r="BQ28" s="9">
        <f t="shared" si="1"/>
        <v>587</v>
      </c>
      <c r="BR28" s="9">
        <f t="shared" si="1"/>
        <v>607</v>
      </c>
      <c r="BS28" s="9">
        <f t="shared" si="1"/>
        <v>436</v>
      </c>
      <c r="BT28" s="9">
        <f t="shared" si="1"/>
        <v>143</v>
      </c>
      <c r="BU28" s="9">
        <f t="shared" si="1"/>
        <v>543</v>
      </c>
      <c r="BV28" s="9">
        <f t="shared" si="1"/>
        <v>214</v>
      </c>
      <c r="BW28" s="9">
        <f t="shared" si="1"/>
        <v>5231</v>
      </c>
      <c r="BX28" s="9">
        <f t="shared" si="1"/>
        <v>13</v>
      </c>
      <c r="BY28" s="9">
        <f t="shared" si="1"/>
        <v>4624</v>
      </c>
      <c r="BZ28" s="9">
        <f t="shared" si="1"/>
        <v>4377</v>
      </c>
      <c r="CA28" s="9">
        <f t="shared" si="1"/>
        <v>0</v>
      </c>
      <c r="CB28" s="9">
        <f t="shared" si="1"/>
        <v>0</v>
      </c>
      <c r="CC28" s="9">
        <f t="shared" si="1"/>
        <v>0</v>
      </c>
      <c r="CD28" s="9">
        <f t="shared" si="1"/>
        <v>0</v>
      </c>
      <c r="CE28" s="9">
        <f t="shared" si="1"/>
        <v>6</v>
      </c>
      <c r="CF28" s="9">
        <f t="shared" si="1"/>
        <v>0</v>
      </c>
      <c r="CG28" s="9">
        <f t="shared" si="1"/>
        <v>2</v>
      </c>
      <c r="CH28" s="9">
        <f t="shared" si="1"/>
        <v>4</v>
      </c>
      <c r="CI28" s="9">
        <f t="shared" si="1"/>
        <v>0</v>
      </c>
      <c r="CJ28" s="9">
        <f t="shared" si="1"/>
        <v>0</v>
      </c>
      <c r="CK28" s="9">
        <f t="shared" si="1"/>
        <v>0</v>
      </c>
      <c r="CL28" s="9">
        <f t="shared" si="1"/>
        <v>0</v>
      </c>
    </row>
    <row r="29" spans="2:90" x14ac:dyDescent="0.2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</row>
  </sheetData>
  <mergeCells count="22">
    <mergeCell ref="AY9:BB9"/>
    <mergeCell ref="CA9:CD9"/>
    <mergeCell ref="CE9:CH9"/>
    <mergeCell ref="CI9:CL9"/>
    <mergeCell ref="BC9:BF9"/>
    <mergeCell ref="BG9:BJ9"/>
    <mergeCell ref="BK9:BN9"/>
    <mergeCell ref="BO9:BR9"/>
    <mergeCell ref="BS9:BV9"/>
    <mergeCell ref="BW9:BZ9"/>
    <mergeCell ref="AU9:AX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69" t="s">
        <v>101</v>
      </c>
      <c r="D9" s="67"/>
      <c r="E9" s="67"/>
      <c r="F9" s="69" t="s">
        <v>102</v>
      </c>
      <c r="G9" s="67"/>
      <c r="H9" s="67"/>
      <c r="I9" s="69" t="s">
        <v>103</v>
      </c>
      <c r="J9" s="67"/>
      <c r="K9" s="67"/>
      <c r="L9" s="69" t="s">
        <v>104</v>
      </c>
      <c r="M9" s="67"/>
      <c r="N9" s="67"/>
    </row>
    <row r="10" spans="2:14" ht="42" customHeight="1" thickBot="1" x14ac:dyDescent="0.25">
      <c r="C10" s="8" t="s">
        <v>48</v>
      </c>
      <c r="D10" s="8" t="s">
        <v>51</v>
      </c>
      <c r="E10" s="8" t="s">
        <v>105</v>
      </c>
      <c r="F10" s="8" t="s">
        <v>48</v>
      </c>
      <c r="G10" s="8" t="s">
        <v>51</v>
      </c>
      <c r="H10" s="8" t="s">
        <v>105</v>
      </c>
      <c r="I10" s="8" t="s">
        <v>48</v>
      </c>
      <c r="J10" s="8" t="s">
        <v>51</v>
      </c>
      <c r="K10" s="8" t="s">
        <v>105</v>
      </c>
      <c r="L10" s="8" t="s">
        <v>48</v>
      </c>
      <c r="M10" s="8" t="s">
        <v>51</v>
      </c>
      <c r="N10" s="8" t="s">
        <v>105</v>
      </c>
    </row>
    <row r="11" spans="2:14" ht="20.100000000000001" customHeight="1" thickBot="1" x14ac:dyDescent="0.25">
      <c r="B11" s="3" t="s">
        <v>22</v>
      </c>
      <c r="C11" s="19">
        <v>1000</v>
      </c>
      <c r="D11" s="19">
        <v>965</v>
      </c>
      <c r="E11" s="19">
        <v>399</v>
      </c>
      <c r="F11" s="19">
        <v>138</v>
      </c>
      <c r="G11" s="19">
        <v>135</v>
      </c>
      <c r="H11" s="19">
        <v>55</v>
      </c>
      <c r="I11" s="19">
        <v>706</v>
      </c>
      <c r="J11" s="19">
        <v>683</v>
      </c>
      <c r="K11" s="19">
        <v>307</v>
      </c>
      <c r="L11" s="19">
        <v>156</v>
      </c>
      <c r="M11" s="19">
        <v>147</v>
      </c>
      <c r="N11" s="19">
        <v>37</v>
      </c>
    </row>
    <row r="12" spans="2:14" ht="20.100000000000001" customHeight="1" thickBot="1" x14ac:dyDescent="0.25">
      <c r="B12" s="4" t="s">
        <v>23</v>
      </c>
      <c r="C12" s="20">
        <v>112</v>
      </c>
      <c r="D12" s="20">
        <v>110</v>
      </c>
      <c r="E12" s="20">
        <v>41</v>
      </c>
      <c r="F12" s="20">
        <v>45</v>
      </c>
      <c r="G12" s="20">
        <v>35</v>
      </c>
      <c r="H12" s="20">
        <v>13</v>
      </c>
      <c r="I12" s="20">
        <v>56</v>
      </c>
      <c r="J12" s="20">
        <v>64</v>
      </c>
      <c r="K12" s="20">
        <v>27</v>
      </c>
      <c r="L12" s="20">
        <v>11</v>
      </c>
      <c r="M12" s="20">
        <v>11</v>
      </c>
      <c r="N12" s="20">
        <v>1</v>
      </c>
    </row>
    <row r="13" spans="2:14" ht="20.100000000000001" customHeight="1" thickBot="1" x14ac:dyDescent="0.25">
      <c r="B13" s="4" t="s">
        <v>24</v>
      </c>
      <c r="C13" s="20">
        <v>127</v>
      </c>
      <c r="D13" s="20">
        <v>113</v>
      </c>
      <c r="E13" s="20">
        <v>29</v>
      </c>
      <c r="F13" s="20">
        <v>19</v>
      </c>
      <c r="G13" s="20">
        <v>18</v>
      </c>
      <c r="H13" s="20">
        <v>4</v>
      </c>
      <c r="I13" s="20">
        <v>57</v>
      </c>
      <c r="J13" s="20">
        <v>48</v>
      </c>
      <c r="K13" s="20">
        <v>15</v>
      </c>
      <c r="L13" s="20">
        <v>51</v>
      </c>
      <c r="M13" s="20">
        <v>47</v>
      </c>
      <c r="N13" s="20">
        <v>10</v>
      </c>
    </row>
    <row r="14" spans="2:14" ht="20.100000000000001" customHeight="1" thickBot="1" x14ac:dyDescent="0.25">
      <c r="B14" s="4" t="s">
        <v>25</v>
      </c>
      <c r="C14" s="20">
        <v>175</v>
      </c>
      <c r="D14" s="20">
        <v>164</v>
      </c>
      <c r="E14" s="20">
        <v>51</v>
      </c>
      <c r="F14" s="20">
        <v>59</v>
      </c>
      <c r="G14" s="20">
        <v>54</v>
      </c>
      <c r="H14" s="20">
        <v>20</v>
      </c>
      <c r="I14" s="20">
        <v>85</v>
      </c>
      <c r="J14" s="20">
        <v>78</v>
      </c>
      <c r="K14" s="20">
        <v>27</v>
      </c>
      <c r="L14" s="20">
        <v>31</v>
      </c>
      <c r="M14" s="20">
        <v>32</v>
      </c>
      <c r="N14" s="20">
        <v>4</v>
      </c>
    </row>
    <row r="15" spans="2:14" ht="20.100000000000001" customHeight="1" thickBot="1" x14ac:dyDescent="0.25">
      <c r="B15" s="4" t="s">
        <v>26</v>
      </c>
      <c r="C15" s="20">
        <v>205</v>
      </c>
      <c r="D15" s="20">
        <v>185</v>
      </c>
      <c r="E15" s="20">
        <v>84</v>
      </c>
      <c r="F15" s="20">
        <v>32</v>
      </c>
      <c r="G15" s="20">
        <v>30</v>
      </c>
      <c r="H15" s="20">
        <v>12</v>
      </c>
      <c r="I15" s="20">
        <v>165</v>
      </c>
      <c r="J15" s="20">
        <v>147</v>
      </c>
      <c r="K15" s="20">
        <v>71</v>
      </c>
      <c r="L15" s="20">
        <v>8</v>
      </c>
      <c r="M15" s="20">
        <v>8</v>
      </c>
      <c r="N15" s="20">
        <v>1</v>
      </c>
    </row>
    <row r="16" spans="2:14" ht="20.100000000000001" customHeight="1" thickBot="1" x14ac:dyDescent="0.25">
      <c r="B16" s="4" t="s">
        <v>27</v>
      </c>
      <c r="C16" s="20">
        <v>57</v>
      </c>
      <c r="D16" s="20">
        <v>71</v>
      </c>
      <c r="E16" s="20">
        <v>8</v>
      </c>
      <c r="F16" s="20">
        <v>9</v>
      </c>
      <c r="G16" s="20">
        <v>9</v>
      </c>
      <c r="H16" s="20">
        <v>1</v>
      </c>
      <c r="I16" s="20">
        <v>47</v>
      </c>
      <c r="J16" s="20">
        <v>61</v>
      </c>
      <c r="K16" s="20">
        <v>7</v>
      </c>
      <c r="L16" s="20">
        <v>1</v>
      </c>
      <c r="M16" s="20">
        <v>1</v>
      </c>
      <c r="N16" s="20">
        <v>0</v>
      </c>
    </row>
    <row r="17" spans="2:14" ht="20.100000000000001" customHeight="1" thickBot="1" x14ac:dyDescent="0.25">
      <c r="B17" s="4" t="s">
        <v>28</v>
      </c>
      <c r="C17" s="20">
        <v>120</v>
      </c>
      <c r="D17" s="20">
        <v>122</v>
      </c>
      <c r="E17" s="20">
        <v>49</v>
      </c>
      <c r="F17" s="20">
        <v>36</v>
      </c>
      <c r="G17" s="20">
        <v>40</v>
      </c>
      <c r="H17" s="20">
        <v>11</v>
      </c>
      <c r="I17" s="20">
        <v>82</v>
      </c>
      <c r="J17" s="20">
        <v>80</v>
      </c>
      <c r="K17" s="20">
        <v>38</v>
      </c>
      <c r="L17" s="20">
        <v>2</v>
      </c>
      <c r="M17" s="20">
        <v>2</v>
      </c>
      <c r="N17" s="20">
        <v>0</v>
      </c>
    </row>
    <row r="18" spans="2:14" ht="20.100000000000001" customHeight="1" thickBot="1" x14ac:dyDescent="0.25">
      <c r="B18" s="4" t="s">
        <v>29</v>
      </c>
      <c r="C18" s="20">
        <v>135</v>
      </c>
      <c r="D18" s="20">
        <v>92</v>
      </c>
      <c r="E18" s="20">
        <v>78</v>
      </c>
      <c r="F18" s="20">
        <v>27</v>
      </c>
      <c r="G18" s="20">
        <v>23</v>
      </c>
      <c r="H18" s="20">
        <v>13</v>
      </c>
      <c r="I18" s="20">
        <v>99</v>
      </c>
      <c r="J18" s="20">
        <v>62</v>
      </c>
      <c r="K18" s="20">
        <v>62</v>
      </c>
      <c r="L18" s="20">
        <v>9</v>
      </c>
      <c r="M18" s="20">
        <v>7</v>
      </c>
      <c r="N18" s="20">
        <v>3</v>
      </c>
    </row>
    <row r="19" spans="2:14" ht="20.100000000000001" customHeight="1" thickBot="1" x14ac:dyDescent="0.25">
      <c r="B19" s="4" t="s">
        <v>30</v>
      </c>
      <c r="C19" s="20">
        <v>1030</v>
      </c>
      <c r="D19" s="20">
        <v>955</v>
      </c>
      <c r="E19" s="20">
        <v>441</v>
      </c>
      <c r="F19" s="20">
        <v>289</v>
      </c>
      <c r="G19" s="20">
        <v>303</v>
      </c>
      <c r="H19" s="20">
        <v>92</v>
      </c>
      <c r="I19" s="20">
        <v>673</v>
      </c>
      <c r="J19" s="20">
        <v>600</v>
      </c>
      <c r="K19" s="20">
        <v>321</v>
      </c>
      <c r="L19" s="20">
        <v>68</v>
      </c>
      <c r="M19" s="20">
        <v>52</v>
      </c>
      <c r="N19" s="20">
        <v>28</v>
      </c>
    </row>
    <row r="20" spans="2:14" ht="20.100000000000001" customHeight="1" thickBot="1" x14ac:dyDescent="0.25">
      <c r="B20" s="4" t="s">
        <v>31</v>
      </c>
      <c r="C20" s="20">
        <v>543</v>
      </c>
      <c r="D20" s="20">
        <v>518</v>
      </c>
      <c r="E20" s="20">
        <v>222</v>
      </c>
      <c r="F20" s="20">
        <v>128</v>
      </c>
      <c r="G20" s="20">
        <v>139</v>
      </c>
      <c r="H20" s="20">
        <v>57</v>
      </c>
      <c r="I20" s="20">
        <v>357</v>
      </c>
      <c r="J20" s="20">
        <v>312</v>
      </c>
      <c r="K20" s="20">
        <v>151</v>
      </c>
      <c r="L20" s="20">
        <v>58</v>
      </c>
      <c r="M20" s="20">
        <v>67</v>
      </c>
      <c r="N20" s="20">
        <v>14</v>
      </c>
    </row>
    <row r="21" spans="2:14" ht="20.100000000000001" customHeight="1" thickBot="1" x14ac:dyDescent="0.25">
      <c r="B21" s="4" t="s">
        <v>32</v>
      </c>
      <c r="C21" s="20">
        <v>54</v>
      </c>
      <c r="D21" s="20">
        <v>48</v>
      </c>
      <c r="E21" s="20">
        <v>20</v>
      </c>
      <c r="F21" s="20">
        <v>8</v>
      </c>
      <c r="G21" s="20">
        <v>12</v>
      </c>
      <c r="H21" s="20">
        <v>0</v>
      </c>
      <c r="I21" s="20">
        <v>45</v>
      </c>
      <c r="J21" s="20">
        <v>35</v>
      </c>
      <c r="K21" s="20">
        <v>20</v>
      </c>
      <c r="L21" s="20">
        <v>1</v>
      </c>
      <c r="M21" s="20">
        <v>1</v>
      </c>
      <c r="N21" s="20">
        <v>0</v>
      </c>
    </row>
    <row r="22" spans="2:14" ht="20.100000000000001" customHeight="1" thickBot="1" x14ac:dyDescent="0.25">
      <c r="B22" s="4" t="s">
        <v>33</v>
      </c>
      <c r="C22" s="20">
        <v>221</v>
      </c>
      <c r="D22" s="20">
        <v>192</v>
      </c>
      <c r="E22" s="20">
        <v>100</v>
      </c>
      <c r="F22" s="20">
        <v>42</v>
      </c>
      <c r="G22" s="20">
        <v>49</v>
      </c>
      <c r="H22" s="20">
        <v>8</v>
      </c>
      <c r="I22" s="20">
        <v>159</v>
      </c>
      <c r="J22" s="20">
        <v>127</v>
      </c>
      <c r="K22" s="20">
        <v>84</v>
      </c>
      <c r="L22" s="20">
        <v>20</v>
      </c>
      <c r="M22" s="20">
        <v>16</v>
      </c>
      <c r="N22" s="20">
        <v>8</v>
      </c>
    </row>
    <row r="23" spans="2:14" ht="20.100000000000001" customHeight="1" thickBot="1" x14ac:dyDescent="0.25">
      <c r="B23" s="4" t="s">
        <v>34</v>
      </c>
      <c r="C23" s="20">
        <v>716</v>
      </c>
      <c r="D23" s="20">
        <v>682</v>
      </c>
      <c r="E23" s="20">
        <v>211</v>
      </c>
      <c r="F23" s="20">
        <v>150</v>
      </c>
      <c r="G23" s="20">
        <v>146</v>
      </c>
      <c r="H23" s="20">
        <v>40</v>
      </c>
      <c r="I23" s="20">
        <v>425</v>
      </c>
      <c r="J23" s="20">
        <v>408</v>
      </c>
      <c r="K23" s="20">
        <v>144</v>
      </c>
      <c r="L23" s="20">
        <v>141</v>
      </c>
      <c r="M23" s="20">
        <v>128</v>
      </c>
      <c r="N23" s="20">
        <v>27</v>
      </c>
    </row>
    <row r="24" spans="2:14" ht="20.100000000000001" customHeight="1" thickBot="1" x14ac:dyDescent="0.25">
      <c r="B24" s="4" t="s">
        <v>35</v>
      </c>
      <c r="C24" s="20">
        <v>322</v>
      </c>
      <c r="D24" s="20">
        <v>293</v>
      </c>
      <c r="E24" s="20">
        <v>101</v>
      </c>
      <c r="F24" s="20">
        <v>49</v>
      </c>
      <c r="G24" s="20">
        <v>46</v>
      </c>
      <c r="H24" s="20">
        <v>4</v>
      </c>
      <c r="I24" s="20">
        <v>139</v>
      </c>
      <c r="J24" s="20">
        <v>125</v>
      </c>
      <c r="K24" s="20">
        <v>71</v>
      </c>
      <c r="L24" s="20">
        <v>134</v>
      </c>
      <c r="M24" s="20">
        <v>122</v>
      </c>
      <c r="N24" s="20">
        <v>26</v>
      </c>
    </row>
    <row r="25" spans="2:14" ht="20.100000000000001" customHeight="1" thickBot="1" x14ac:dyDescent="0.25">
      <c r="B25" s="4" t="s">
        <v>36</v>
      </c>
      <c r="C25" s="20">
        <v>86</v>
      </c>
      <c r="D25" s="20">
        <v>66</v>
      </c>
      <c r="E25" s="20">
        <v>44</v>
      </c>
      <c r="F25" s="20">
        <v>16</v>
      </c>
      <c r="G25" s="20">
        <v>17</v>
      </c>
      <c r="H25" s="20">
        <v>5</v>
      </c>
      <c r="I25" s="20">
        <v>70</v>
      </c>
      <c r="J25" s="20">
        <v>49</v>
      </c>
      <c r="K25" s="20">
        <v>39</v>
      </c>
      <c r="L25" s="20">
        <v>0</v>
      </c>
      <c r="M25" s="20">
        <v>0</v>
      </c>
      <c r="N25" s="20">
        <v>0</v>
      </c>
    </row>
    <row r="26" spans="2:14" ht="20.100000000000001" customHeight="1" thickBot="1" x14ac:dyDescent="0.25">
      <c r="B26" s="5" t="s">
        <v>37</v>
      </c>
      <c r="C26" s="20">
        <v>171</v>
      </c>
      <c r="D26" s="20">
        <v>194</v>
      </c>
      <c r="E26" s="20">
        <v>104</v>
      </c>
      <c r="F26" s="20">
        <v>25</v>
      </c>
      <c r="G26" s="20">
        <v>27</v>
      </c>
      <c r="H26" s="20">
        <v>12</v>
      </c>
      <c r="I26" s="20">
        <v>125</v>
      </c>
      <c r="J26" s="20">
        <v>126</v>
      </c>
      <c r="K26" s="20">
        <v>87</v>
      </c>
      <c r="L26" s="20">
        <v>21</v>
      </c>
      <c r="M26" s="20">
        <v>41</v>
      </c>
      <c r="N26" s="20">
        <v>5</v>
      </c>
    </row>
    <row r="27" spans="2:14" ht="20.100000000000001" customHeight="1" thickBot="1" x14ac:dyDescent="0.25">
      <c r="B27" s="6" t="s">
        <v>38</v>
      </c>
      <c r="C27" s="21">
        <v>17</v>
      </c>
      <c r="D27" s="21">
        <v>23</v>
      </c>
      <c r="E27" s="21">
        <v>12</v>
      </c>
      <c r="F27" s="21">
        <v>0</v>
      </c>
      <c r="G27" s="21">
        <v>0</v>
      </c>
      <c r="H27" s="21">
        <v>0</v>
      </c>
      <c r="I27" s="21">
        <v>16</v>
      </c>
      <c r="J27" s="21">
        <v>23</v>
      </c>
      <c r="K27" s="21">
        <v>11</v>
      </c>
      <c r="L27" s="21">
        <v>1</v>
      </c>
      <c r="M27" s="21">
        <v>0</v>
      </c>
      <c r="N27" s="21">
        <v>1</v>
      </c>
    </row>
    <row r="28" spans="2:14" ht="20.100000000000001" customHeight="1" thickBot="1" x14ac:dyDescent="0.25">
      <c r="B28" s="7" t="s">
        <v>39</v>
      </c>
      <c r="C28" s="9">
        <f>SUM(C11:C27)</f>
        <v>5091</v>
      </c>
      <c r="D28" s="9">
        <f t="shared" ref="D28:N28" si="0">SUM(D11:D27)</f>
        <v>4793</v>
      </c>
      <c r="E28" s="9">
        <f t="shared" si="0"/>
        <v>1994</v>
      </c>
      <c r="F28" s="9">
        <f t="shared" si="0"/>
        <v>1072</v>
      </c>
      <c r="G28" s="9">
        <f t="shared" si="0"/>
        <v>1083</v>
      </c>
      <c r="H28" s="9">
        <f t="shared" si="0"/>
        <v>347</v>
      </c>
      <c r="I28" s="9">
        <f t="shared" si="0"/>
        <v>3306</v>
      </c>
      <c r="J28" s="9">
        <f t="shared" si="0"/>
        <v>3028</v>
      </c>
      <c r="K28" s="9">
        <f t="shared" si="0"/>
        <v>1482</v>
      </c>
      <c r="L28" s="9">
        <f t="shared" si="0"/>
        <v>713</v>
      </c>
      <c r="M28" s="9">
        <f t="shared" si="0"/>
        <v>682</v>
      </c>
      <c r="N28" s="9">
        <f t="shared" si="0"/>
        <v>165</v>
      </c>
    </row>
    <row r="29" spans="2:14" x14ac:dyDescent="0.2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1"/>
      <c r="C9" s="69" t="s">
        <v>106</v>
      </c>
      <c r="D9" s="67"/>
      <c r="E9" s="70"/>
      <c r="F9" s="69" t="s">
        <v>107</v>
      </c>
      <c r="G9" s="67"/>
      <c r="H9" s="67"/>
      <c r="I9" s="69" t="s">
        <v>108</v>
      </c>
      <c r="J9" s="67"/>
      <c r="K9" s="67"/>
      <c r="L9" s="69" t="s">
        <v>109</v>
      </c>
      <c r="M9" s="67"/>
      <c r="N9" s="67"/>
      <c r="O9" s="69" t="s">
        <v>110</v>
      </c>
      <c r="P9" s="67"/>
      <c r="Q9" s="67"/>
      <c r="R9" s="69" t="s">
        <v>111</v>
      </c>
      <c r="S9" s="67"/>
      <c r="T9" s="67"/>
      <c r="U9" s="69" t="s">
        <v>112</v>
      </c>
      <c r="V9" s="67"/>
      <c r="W9" s="67"/>
      <c r="X9" s="69" t="s">
        <v>113</v>
      </c>
      <c r="Y9" s="67"/>
      <c r="Z9" s="67"/>
      <c r="AA9" s="69" t="s">
        <v>114</v>
      </c>
      <c r="AB9" s="67"/>
      <c r="AC9" s="67"/>
      <c r="AD9" s="69" t="s">
        <v>115</v>
      </c>
      <c r="AE9" s="67"/>
      <c r="AF9" s="67"/>
      <c r="AG9" s="69" t="s">
        <v>116</v>
      </c>
      <c r="AH9" s="67"/>
      <c r="AI9" s="67"/>
    </row>
    <row r="10" spans="2:35" ht="42.75" customHeight="1" thickBot="1" x14ac:dyDescent="0.25">
      <c r="B10" s="71"/>
      <c r="C10" s="8" t="s">
        <v>117</v>
      </c>
      <c r="D10" s="8" t="s">
        <v>51</v>
      </c>
      <c r="E10" s="8" t="s">
        <v>52</v>
      </c>
      <c r="F10" s="8" t="s">
        <v>118</v>
      </c>
      <c r="G10" s="8" t="s">
        <v>51</v>
      </c>
      <c r="H10" s="8" t="s">
        <v>52</v>
      </c>
      <c r="I10" s="8" t="s">
        <v>118</v>
      </c>
      <c r="J10" s="8" t="s">
        <v>51</v>
      </c>
      <c r="K10" s="8" t="s">
        <v>52</v>
      </c>
      <c r="L10" s="8" t="s">
        <v>118</v>
      </c>
      <c r="M10" s="8" t="s">
        <v>51</v>
      </c>
      <c r="N10" s="8" t="s">
        <v>52</v>
      </c>
      <c r="O10" s="8" t="s">
        <v>118</v>
      </c>
      <c r="P10" s="8" t="s">
        <v>51</v>
      </c>
      <c r="Q10" s="8" t="s">
        <v>52</v>
      </c>
      <c r="R10" s="8" t="s">
        <v>118</v>
      </c>
      <c r="S10" s="8" t="s">
        <v>51</v>
      </c>
      <c r="T10" s="8" t="s">
        <v>52</v>
      </c>
      <c r="U10" s="8" t="s">
        <v>118</v>
      </c>
      <c r="V10" s="8" t="s">
        <v>51</v>
      </c>
      <c r="W10" s="8" t="s">
        <v>52</v>
      </c>
      <c r="X10" s="8" t="s">
        <v>118</v>
      </c>
      <c r="Y10" s="8" t="s">
        <v>51</v>
      </c>
      <c r="Z10" s="8" t="s">
        <v>52</v>
      </c>
      <c r="AA10" s="8" t="s">
        <v>118</v>
      </c>
      <c r="AB10" s="8" t="s">
        <v>51</v>
      </c>
      <c r="AC10" s="8" t="s">
        <v>52</v>
      </c>
      <c r="AD10" s="8" t="s">
        <v>118</v>
      </c>
      <c r="AE10" s="8" t="s">
        <v>51</v>
      </c>
      <c r="AF10" s="8" t="s">
        <v>52</v>
      </c>
      <c r="AG10" s="8" t="s">
        <v>118</v>
      </c>
      <c r="AH10" s="8" t="s">
        <v>51</v>
      </c>
      <c r="AI10" s="8" t="s">
        <v>52</v>
      </c>
    </row>
    <row r="11" spans="2:35" ht="20.100000000000001" customHeight="1" thickBot="1" x14ac:dyDescent="0.25">
      <c r="B11" s="3" t="s">
        <v>22</v>
      </c>
      <c r="C11" s="19">
        <v>1527</v>
      </c>
      <c r="D11" s="19">
        <v>1526</v>
      </c>
      <c r="E11" s="19">
        <v>84</v>
      </c>
      <c r="F11" s="19">
        <v>1446</v>
      </c>
      <c r="G11" s="19">
        <v>1459</v>
      </c>
      <c r="H11" s="19">
        <v>61</v>
      </c>
      <c r="I11" s="19">
        <v>17</v>
      </c>
      <c r="J11" s="19">
        <v>17</v>
      </c>
      <c r="K11" s="19">
        <v>0</v>
      </c>
      <c r="L11" s="19">
        <v>2</v>
      </c>
      <c r="M11" s="19">
        <v>2</v>
      </c>
      <c r="N11" s="19">
        <v>0</v>
      </c>
      <c r="O11" s="19">
        <v>55</v>
      </c>
      <c r="P11" s="19">
        <v>41</v>
      </c>
      <c r="Q11" s="19">
        <v>21</v>
      </c>
      <c r="R11" s="19">
        <v>7</v>
      </c>
      <c r="S11" s="19">
        <v>7</v>
      </c>
      <c r="T11" s="19">
        <v>2</v>
      </c>
      <c r="U11" s="19">
        <v>212</v>
      </c>
      <c r="V11" s="19">
        <v>206</v>
      </c>
      <c r="W11" s="19">
        <v>16</v>
      </c>
      <c r="X11" s="19">
        <v>212</v>
      </c>
      <c r="Y11" s="19">
        <v>206</v>
      </c>
      <c r="Z11" s="19">
        <v>16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</row>
    <row r="12" spans="2:35" ht="20.100000000000001" customHeight="1" thickBot="1" x14ac:dyDescent="0.25">
      <c r="B12" s="4" t="s">
        <v>23</v>
      </c>
      <c r="C12" s="20">
        <v>215</v>
      </c>
      <c r="D12" s="20">
        <v>208</v>
      </c>
      <c r="E12" s="20">
        <v>9</v>
      </c>
      <c r="F12" s="20">
        <v>215</v>
      </c>
      <c r="G12" s="20">
        <v>208</v>
      </c>
      <c r="H12" s="20">
        <v>9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40</v>
      </c>
      <c r="V12" s="20">
        <v>41</v>
      </c>
      <c r="W12" s="20">
        <v>1</v>
      </c>
      <c r="X12" s="20">
        <v>40</v>
      </c>
      <c r="Y12" s="20">
        <v>41</v>
      </c>
      <c r="Z12" s="20">
        <v>1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</row>
    <row r="13" spans="2:35" ht="20.100000000000001" customHeight="1" thickBot="1" x14ac:dyDescent="0.25">
      <c r="B13" s="4" t="s">
        <v>24</v>
      </c>
      <c r="C13" s="20">
        <v>202</v>
      </c>
      <c r="D13" s="20">
        <v>205</v>
      </c>
      <c r="E13" s="20">
        <v>9</v>
      </c>
      <c r="F13" s="20">
        <v>202</v>
      </c>
      <c r="G13" s="20">
        <v>205</v>
      </c>
      <c r="H13" s="20">
        <v>9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25</v>
      </c>
      <c r="V13" s="20">
        <v>25</v>
      </c>
      <c r="W13" s="20">
        <v>1</v>
      </c>
      <c r="X13" s="20">
        <v>25</v>
      </c>
      <c r="Y13" s="20">
        <v>25</v>
      </c>
      <c r="Z13" s="20">
        <v>1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</row>
    <row r="14" spans="2:35" ht="20.100000000000001" customHeight="1" thickBot="1" x14ac:dyDescent="0.25">
      <c r="B14" s="4" t="s">
        <v>25</v>
      </c>
      <c r="C14" s="20">
        <v>379</v>
      </c>
      <c r="D14" s="20">
        <v>373</v>
      </c>
      <c r="E14" s="20">
        <v>14</v>
      </c>
      <c r="F14" s="20">
        <v>377</v>
      </c>
      <c r="G14" s="20">
        <v>371</v>
      </c>
      <c r="H14" s="20">
        <v>14</v>
      </c>
      <c r="I14" s="20">
        <v>2</v>
      </c>
      <c r="J14" s="20">
        <v>2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95</v>
      </c>
      <c r="V14" s="20">
        <v>96</v>
      </c>
      <c r="W14" s="20">
        <v>4</v>
      </c>
      <c r="X14" s="20">
        <v>95</v>
      </c>
      <c r="Y14" s="20">
        <v>96</v>
      </c>
      <c r="Z14" s="20">
        <v>4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</row>
    <row r="15" spans="2:35" ht="20.100000000000001" customHeight="1" thickBot="1" x14ac:dyDescent="0.25">
      <c r="B15" s="4" t="s">
        <v>26</v>
      </c>
      <c r="C15" s="20">
        <v>468</v>
      </c>
      <c r="D15" s="20">
        <v>467</v>
      </c>
      <c r="E15" s="20">
        <v>12</v>
      </c>
      <c r="F15" s="20">
        <v>457</v>
      </c>
      <c r="G15" s="20">
        <v>456</v>
      </c>
      <c r="H15" s="20">
        <v>12</v>
      </c>
      <c r="I15" s="20">
        <v>11</v>
      </c>
      <c r="J15" s="20">
        <v>11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155</v>
      </c>
      <c r="V15" s="20">
        <v>146</v>
      </c>
      <c r="W15" s="20">
        <v>12</v>
      </c>
      <c r="X15" s="20">
        <v>155</v>
      </c>
      <c r="Y15" s="20">
        <v>146</v>
      </c>
      <c r="Z15" s="20">
        <v>12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</row>
    <row r="16" spans="2:35" ht="20.100000000000001" customHeight="1" thickBot="1" x14ac:dyDescent="0.25">
      <c r="B16" s="4" t="s">
        <v>27</v>
      </c>
      <c r="C16" s="20">
        <v>165</v>
      </c>
      <c r="D16" s="20">
        <v>168</v>
      </c>
      <c r="E16" s="20">
        <v>7</v>
      </c>
      <c r="F16" s="20">
        <v>160</v>
      </c>
      <c r="G16" s="20">
        <v>163</v>
      </c>
      <c r="H16" s="20">
        <v>7</v>
      </c>
      <c r="I16" s="20">
        <v>5</v>
      </c>
      <c r="J16" s="20">
        <v>5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18</v>
      </c>
      <c r="V16" s="20">
        <v>20</v>
      </c>
      <c r="W16" s="20">
        <v>3</v>
      </c>
      <c r="X16" s="20">
        <v>18</v>
      </c>
      <c r="Y16" s="20">
        <v>18</v>
      </c>
      <c r="Z16" s="20">
        <v>3</v>
      </c>
      <c r="AA16" s="20">
        <v>0</v>
      </c>
      <c r="AB16" s="20">
        <v>2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2:35" ht="20.100000000000001" customHeight="1" thickBot="1" x14ac:dyDescent="0.25">
      <c r="B17" s="4" t="s">
        <v>28</v>
      </c>
      <c r="C17" s="20">
        <v>451</v>
      </c>
      <c r="D17" s="20">
        <v>429</v>
      </c>
      <c r="E17" s="20">
        <v>36</v>
      </c>
      <c r="F17" s="20">
        <v>451</v>
      </c>
      <c r="G17" s="20">
        <v>429</v>
      </c>
      <c r="H17" s="20">
        <v>36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37</v>
      </c>
      <c r="V17" s="20">
        <v>33</v>
      </c>
      <c r="W17" s="20">
        <v>7</v>
      </c>
      <c r="X17" s="20">
        <v>37</v>
      </c>
      <c r="Y17" s="20">
        <v>33</v>
      </c>
      <c r="Z17" s="20">
        <v>7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2:35" ht="20.100000000000001" customHeight="1" thickBot="1" x14ac:dyDescent="0.25">
      <c r="B18" s="4" t="s">
        <v>29</v>
      </c>
      <c r="C18" s="20">
        <v>269</v>
      </c>
      <c r="D18" s="20">
        <v>262</v>
      </c>
      <c r="E18" s="20">
        <v>24</v>
      </c>
      <c r="F18" s="20">
        <v>265</v>
      </c>
      <c r="G18" s="20">
        <v>259</v>
      </c>
      <c r="H18" s="20">
        <v>23</v>
      </c>
      <c r="I18" s="20">
        <v>1</v>
      </c>
      <c r="J18" s="20">
        <v>1</v>
      </c>
      <c r="K18" s="20">
        <v>0</v>
      </c>
      <c r="L18" s="20">
        <v>0</v>
      </c>
      <c r="M18" s="20">
        <v>0</v>
      </c>
      <c r="N18" s="20">
        <v>0</v>
      </c>
      <c r="O18" s="20">
        <v>3</v>
      </c>
      <c r="P18" s="20">
        <v>2</v>
      </c>
      <c r="Q18" s="20">
        <v>1</v>
      </c>
      <c r="R18" s="20">
        <v>0</v>
      </c>
      <c r="S18" s="20">
        <v>0</v>
      </c>
      <c r="T18" s="20">
        <v>0</v>
      </c>
      <c r="U18" s="20">
        <v>66</v>
      </c>
      <c r="V18" s="20">
        <v>60</v>
      </c>
      <c r="W18" s="20">
        <v>18</v>
      </c>
      <c r="X18" s="20">
        <v>66</v>
      </c>
      <c r="Y18" s="20">
        <v>60</v>
      </c>
      <c r="Z18" s="20">
        <v>18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</row>
    <row r="19" spans="2:35" ht="20.100000000000001" customHeight="1" thickBot="1" x14ac:dyDescent="0.25">
      <c r="B19" s="4" t="s">
        <v>30</v>
      </c>
      <c r="C19" s="20">
        <v>1934</v>
      </c>
      <c r="D19" s="20">
        <v>1927</v>
      </c>
      <c r="E19" s="20">
        <v>88</v>
      </c>
      <c r="F19" s="20">
        <v>1930</v>
      </c>
      <c r="G19" s="20">
        <v>1925</v>
      </c>
      <c r="H19" s="20">
        <v>85</v>
      </c>
      <c r="I19" s="20">
        <v>1</v>
      </c>
      <c r="J19" s="20">
        <v>1</v>
      </c>
      <c r="K19" s="20">
        <v>1</v>
      </c>
      <c r="L19" s="20">
        <v>0</v>
      </c>
      <c r="M19" s="20">
        <v>0</v>
      </c>
      <c r="N19" s="20">
        <v>0</v>
      </c>
      <c r="O19" s="20">
        <v>1</v>
      </c>
      <c r="P19" s="20">
        <v>1</v>
      </c>
      <c r="Q19" s="20">
        <v>0</v>
      </c>
      <c r="R19" s="20">
        <v>2</v>
      </c>
      <c r="S19" s="20">
        <v>0</v>
      </c>
      <c r="T19" s="20">
        <v>2</v>
      </c>
      <c r="U19" s="20">
        <v>491</v>
      </c>
      <c r="V19" s="20">
        <v>498</v>
      </c>
      <c r="W19" s="20">
        <v>6</v>
      </c>
      <c r="X19" s="20">
        <v>490</v>
      </c>
      <c r="Y19" s="20">
        <v>496</v>
      </c>
      <c r="Z19" s="20">
        <v>6</v>
      </c>
      <c r="AA19" s="20">
        <v>1</v>
      </c>
      <c r="AB19" s="20">
        <v>1</v>
      </c>
      <c r="AC19" s="20">
        <v>0</v>
      </c>
      <c r="AD19" s="20">
        <v>0</v>
      </c>
      <c r="AE19" s="20">
        <v>1</v>
      </c>
      <c r="AF19" s="20">
        <v>0</v>
      </c>
      <c r="AG19" s="20">
        <v>0</v>
      </c>
      <c r="AH19" s="20">
        <v>0</v>
      </c>
      <c r="AI19" s="20">
        <v>0</v>
      </c>
    </row>
    <row r="20" spans="2:35" ht="20.100000000000001" customHeight="1" thickBot="1" x14ac:dyDescent="0.25">
      <c r="B20" s="4" t="s">
        <v>31</v>
      </c>
      <c r="C20" s="20">
        <v>1080</v>
      </c>
      <c r="D20" s="20">
        <v>1076</v>
      </c>
      <c r="E20" s="20">
        <v>54</v>
      </c>
      <c r="F20" s="20">
        <v>1075</v>
      </c>
      <c r="G20" s="20">
        <v>1071</v>
      </c>
      <c r="H20" s="20">
        <v>54</v>
      </c>
      <c r="I20" s="20">
        <v>5</v>
      </c>
      <c r="J20" s="20">
        <v>5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225</v>
      </c>
      <c r="V20" s="20">
        <v>235</v>
      </c>
      <c r="W20" s="20">
        <v>1</v>
      </c>
      <c r="X20" s="20">
        <v>225</v>
      </c>
      <c r="Y20" s="20">
        <v>235</v>
      </c>
      <c r="Z20" s="20">
        <v>1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</row>
    <row r="21" spans="2:35" ht="20.100000000000001" customHeight="1" thickBot="1" x14ac:dyDescent="0.25">
      <c r="B21" s="4" t="s">
        <v>32</v>
      </c>
      <c r="C21" s="20">
        <v>199</v>
      </c>
      <c r="D21" s="20">
        <v>234</v>
      </c>
      <c r="E21" s="20">
        <v>19</v>
      </c>
      <c r="F21" s="20">
        <v>199</v>
      </c>
      <c r="G21" s="20">
        <v>234</v>
      </c>
      <c r="H21" s="20">
        <v>19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38</v>
      </c>
      <c r="V21" s="20">
        <v>48</v>
      </c>
      <c r="W21" s="20">
        <v>0</v>
      </c>
      <c r="X21" s="20">
        <v>38</v>
      </c>
      <c r="Y21" s="20">
        <v>48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2:35" ht="20.100000000000001" customHeight="1" thickBot="1" x14ac:dyDescent="0.25">
      <c r="B22" s="4" t="s">
        <v>33</v>
      </c>
      <c r="C22" s="20">
        <v>365</v>
      </c>
      <c r="D22" s="20">
        <v>381</v>
      </c>
      <c r="E22" s="20">
        <v>17</v>
      </c>
      <c r="F22" s="20">
        <v>365</v>
      </c>
      <c r="G22" s="20">
        <v>381</v>
      </c>
      <c r="H22" s="20">
        <v>17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74</v>
      </c>
      <c r="V22" s="20">
        <v>70</v>
      </c>
      <c r="W22" s="20">
        <v>7</v>
      </c>
      <c r="X22" s="20">
        <v>74</v>
      </c>
      <c r="Y22" s="20">
        <v>70</v>
      </c>
      <c r="Z22" s="20">
        <v>7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2:35" ht="20.100000000000001" customHeight="1" thickBot="1" x14ac:dyDescent="0.25">
      <c r="B23" s="4" t="s">
        <v>34</v>
      </c>
      <c r="C23" s="20">
        <v>1422</v>
      </c>
      <c r="D23" s="20">
        <v>1390</v>
      </c>
      <c r="E23" s="20">
        <v>110</v>
      </c>
      <c r="F23" s="20">
        <v>1405</v>
      </c>
      <c r="G23" s="20">
        <v>1375</v>
      </c>
      <c r="H23" s="20">
        <v>107</v>
      </c>
      <c r="I23" s="20">
        <v>17</v>
      </c>
      <c r="J23" s="20">
        <v>14</v>
      </c>
      <c r="K23" s="20">
        <v>3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1</v>
      </c>
      <c r="T23" s="20">
        <v>0</v>
      </c>
      <c r="U23" s="20">
        <v>221</v>
      </c>
      <c r="V23" s="20">
        <v>227</v>
      </c>
      <c r="W23" s="20">
        <v>15</v>
      </c>
      <c r="X23" s="20">
        <v>219</v>
      </c>
      <c r="Y23" s="20">
        <v>225</v>
      </c>
      <c r="Z23" s="20">
        <v>15</v>
      </c>
      <c r="AA23" s="20">
        <v>0</v>
      </c>
      <c r="AB23" s="20">
        <v>0</v>
      </c>
      <c r="AC23" s="20">
        <v>0</v>
      </c>
      <c r="AD23" s="20">
        <v>2</v>
      </c>
      <c r="AE23" s="20">
        <v>2</v>
      </c>
      <c r="AF23" s="20">
        <v>0</v>
      </c>
      <c r="AG23" s="20">
        <v>0</v>
      </c>
      <c r="AH23" s="20">
        <v>0</v>
      </c>
      <c r="AI23" s="20">
        <v>0</v>
      </c>
    </row>
    <row r="24" spans="2:35" ht="20.100000000000001" customHeight="1" thickBot="1" x14ac:dyDescent="0.25">
      <c r="B24" s="4" t="s">
        <v>35</v>
      </c>
      <c r="C24" s="20">
        <v>174</v>
      </c>
      <c r="D24" s="20">
        <v>196</v>
      </c>
      <c r="E24" s="20">
        <v>21</v>
      </c>
      <c r="F24" s="20">
        <v>153</v>
      </c>
      <c r="G24" s="20">
        <v>179</v>
      </c>
      <c r="H24" s="20">
        <v>14</v>
      </c>
      <c r="I24" s="20">
        <v>21</v>
      </c>
      <c r="J24" s="20">
        <v>17</v>
      </c>
      <c r="K24" s="20">
        <v>7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15</v>
      </c>
      <c r="V24" s="20">
        <v>16</v>
      </c>
      <c r="W24" s="20">
        <v>1</v>
      </c>
      <c r="X24" s="20">
        <v>15</v>
      </c>
      <c r="Y24" s="20">
        <v>16</v>
      </c>
      <c r="Z24" s="20">
        <v>1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2:35" ht="20.100000000000001" customHeight="1" thickBot="1" x14ac:dyDescent="0.25">
      <c r="B25" s="4" t="s">
        <v>36</v>
      </c>
      <c r="C25" s="20">
        <v>240</v>
      </c>
      <c r="D25" s="20">
        <v>221</v>
      </c>
      <c r="E25" s="20">
        <v>35</v>
      </c>
      <c r="F25" s="20">
        <v>240</v>
      </c>
      <c r="G25" s="20">
        <v>221</v>
      </c>
      <c r="H25" s="20">
        <v>35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39</v>
      </c>
      <c r="V25" s="20">
        <v>38</v>
      </c>
      <c r="W25" s="20">
        <v>2</v>
      </c>
      <c r="X25" s="20">
        <v>39</v>
      </c>
      <c r="Y25" s="20">
        <v>38</v>
      </c>
      <c r="Z25" s="20">
        <v>2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2:35" ht="20.100000000000001" customHeight="1" thickBot="1" x14ac:dyDescent="0.25">
      <c r="B26" s="5" t="s">
        <v>37</v>
      </c>
      <c r="C26" s="20">
        <v>393</v>
      </c>
      <c r="D26" s="20">
        <v>405</v>
      </c>
      <c r="E26" s="20">
        <v>30</v>
      </c>
      <c r="F26" s="20">
        <v>386</v>
      </c>
      <c r="G26" s="20">
        <v>398</v>
      </c>
      <c r="H26" s="20">
        <v>30</v>
      </c>
      <c r="I26" s="20">
        <v>6</v>
      </c>
      <c r="J26" s="20">
        <v>6</v>
      </c>
      <c r="K26" s="20">
        <v>0</v>
      </c>
      <c r="L26" s="20">
        <v>0</v>
      </c>
      <c r="M26" s="20">
        <v>0</v>
      </c>
      <c r="N26" s="20">
        <v>0</v>
      </c>
      <c r="O26" s="20">
        <v>1</v>
      </c>
      <c r="P26" s="20">
        <v>1</v>
      </c>
      <c r="Q26" s="20">
        <v>0</v>
      </c>
      <c r="R26" s="20">
        <v>0</v>
      </c>
      <c r="S26" s="20">
        <v>0</v>
      </c>
      <c r="T26" s="20">
        <v>0</v>
      </c>
      <c r="U26" s="20">
        <v>37</v>
      </c>
      <c r="V26" s="20">
        <v>37</v>
      </c>
      <c r="W26" s="20">
        <v>3</v>
      </c>
      <c r="X26" s="20">
        <v>37</v>
      </c>
      <c r="Y26" s="20">
        <v>37</v>
      </c>
      <c r="Z26" s="20">
        <v>3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2:35" ht="20.100000000000001" customHeight="1" thickBot="1" x14ac:dyDescent="0.25">
      <c r="B27" s="6" t="s">
        <v>38</v>
      </c>
      <c r="C27" s="21">
        <v>72</v>
      </c>
      <c r="D27" s="21">
        <v>66</v>
      </c>
      <c r="E27" s="21">
        <v>13</v>
      </c>
      <c r="F27" s="21">
        <v>72</v>
      </c>
      <c r="G27" s="21">
        <v>66</v>
      </c>
      <c r="H27" s="21">
        <v>13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6</v>
      </c>
      <c r="V27" s="21">
        <v>5</v>
      </c>
      <c r="W27" s="21">
        <v>1</v>
      </c>
      <c r="X27" s="21">
        <v>6</v>
      </c>
      <c r="Y27" s="21">
        <v>5</v>
      </c>
      <c r="Z27" s="21">
        <v>1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</row>
    <row r="28" spans="2:35" ht="20.100000000000001" customHeight="1" thickBot="1" x14ac:dyDescent="0.25">
      <c r="B28" s="7" t="s">
        <v>39</v>
      </c>
      <c r="C28" s="9">
        <f>SUM(C11:C27)</f>
        <v>9555</v>
      </c>
      <c r="D28" s="9">
        <f t="shared" ref="D28:AI28" si="0">SUM(D11:D27)</f>
        <v>9534</v>
      </c>
      <c r="E28" s="9">
        <f t="shared" si="0"/>
        <v>582</v>
      </c>
      <c r="F28" s="9">
        <f t="shared" si="0"/>
        <v>9398</v>
      </c>
      <c r="G28" s="9">
        <f t="shared" si="0"/>
        <v>9400</v>
      </c>
      <c r="H28" s="9">
        <f t="shared" si="0"/>
        <v>545</v>
      </c>
      <c r="I28" s="9">
        <f t="shared" si="0"/>
        <v>86</v>
      </c>
      <c r="J28" s="9">
        <f t="shared" si="0"/>
        <v>79</v>
      </c>
      <c r="K28" s="9">
        <f t="shared" si="0"/>
        <v>11</v>
      </c>
      <c r="L28" s="9">
        <f t="shared" si="0"/>
        <v>2</v>
      </c>
      <c r="M28" s="9">
        <f t="shared" si="0"/>
        <v>2</v>
      </c>
      <c r="N28" s="9">
        <f t="shared" si="0"/>
        <v>0</v>
      </c>
      <c r="O28" s="9">
        <f t="shared" si="0"/>
        <v>60</v>
      </c>
      <c r="P28" s="9">
        <f t="shared" si="0"/>
        <v>45</v>
      </c>
      <c r="Q28" s="9">
        <f t="shared" si="0"/>
        <v>22</v>
      </c>
      <c r="R28" s="9">
        <f t="shared" si="0"/>
        <v>9</v>
      </c>
      <c r="S28" s="9">
        <f t="shared" si="0"/>
        <v>8</v>
      </c>
      <c r="T28" s="9">
        <f t="shared" si="0"/>
        <v>4</v>
      </c>
      <c r="U28" s="9">
        <f t="shared" si="0"/>
        <v>1794</v>
      </c>
      <c r="V28" s="9">
        <f t="shared" si="0"/>
        <v>1801</v>
      </c>
      <c r="W28" s="9">
        <f t="shared" si="0"/>
        <v>98</v>
      </c>
      <c r="X28" s="9">
        <f t="shared" si="0"/>
        <v>1791</v>
      </c>
      <c r="Y28" s="9">
        <f t="shared" si="0"/>
        <v>1795</v>
      </c>
      <c r="Z28" s="9">
        <f t="shared" si="0"/>
        <v>98</v>
      </c>
      <c r="AA28" s="9">
        <f t="shared" si="0"/>
        <v>1</v>
      </c>
      <c r="AB28" s="9">
        <f t="shared" si="0"/>
        <v>3</v>
      </c>
      <c r="AC28" s="9">
        <f t="shared" si="0"/>
        <v>0</v>
      </c>
      <c r="AD28" s="9">
        <f t="shared" si="0"/>
        <v>2</v>
      </c>
      <c r="AE28" s="9">
        <f t="shared" si="0"/>
        <v>3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</row>
  </sheetData>
  <mergeCells count="12">
    <mergeCell ref="AG9:AI9"/>
    <mergeCell ref="C9:E9"/>
    <mergeCell ref="F9:H9"/>
    <mergeCell ref="I9:K9"/>
    <mergeCell ref="L9:N9"/>
    <mergeCell ref="O9:Q9"/>
    <mergeCell ref="R9:T9"/>
    <mergeCell ref="B9:B10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69" t="s">
        <v>242</v>
      </c>
      <c r="D9" s="67"/>
      <c r="E9" s="67"/>
      <c r="F9" s="70"/>
      <c r="G9" s="69" t="s">
        <v>238</v>
      </c>
      <c r="H9" s="67"/>
      <c r="I9" s="67"/>
      <c r="J9" s="77"/>
      <c r="K9" s="69" t="s">
        <v>239</v>
      </c>
      <c r="L9" s="67"/>
      <c r="M9" s="67"/>
      <c r="N9" s="77"/>
      <c r="O9" s="69" t="s">
        <v>240</v>
      </c>
      <c r="P9" s="67"/>
      <c r="Q9" s="67"/>
      <c r="R9" s="77"/>
      <c r="S9" s="69" t="s">
        <v>241</v>
      </c>
      <c r="T9" s="67"/>
      <c r="U9" s="67"/>
      <c r="V9" s="67"/>
      <c r="W9" s="67"/>
    </row>
    <row r="10" spans="2:23" ht="28.5" customHeight="1" thickBot="1" x14ac:dyDescent="0.25">
      <c r="B10" s="10"/>
      <c r="C10" s="74" t="s">
        <v>119</v>
      </c>
      <c r="D10" s="76" t="s">
        <v>120</v>
      </c>
      <c r="E10" s="76"/>
      <c r="F10" s="72" t="s">
        <v>121</v>
      </c>
      <c r="G10" s="74" t="s">
        <v>119</v>
      </c>
      <c r="H10" s="76" t="s">
        <v>120</v>
      </c>
      <c r="I10" s="76"/>
      <c r="J10" s="72" t="s">
        <v>121</v>
      </c>
      <c r="K10" s="74" t="s">
        <v>119</v>
      </c>
      <c r="L10" s="76" t="s">
        <v>120</v>
      </c>
      <c r="M10" s="76"/>
      <c r="N10" s="72" t="s">
        <v>121</v>
      </c>
      <c r="O10" s="74" t="s">
        <v>119</v>
      </c>
      <c r="P10" s="76" t="s">
        <v>120</v>
      </c>
      <c r="Q10" s="76"/>
      <c r="R10" s="72" t="s">
        <v>121</v>
      </c>
      <c r="S10" s="74" t="s">
        <v>122</v>
      </c>
      <c r="T10" s="76" t="s">
        <v>123</v>
      </c>
      <c r="U10" s="76"/>
      <c r="V10" s="72" t="s">
        <v>124</v>
      </c>
      <c r="W10" s="74" t="s">
        <v>125</v>
      </c>
    </row>
    <row r="11" spans="2:23" ht="28.5" customHeight="1" thickBot="1" x14ac:dyDescent="0.25">
      <c r="B11" s="11"/>
      <c r="C11" s="75"/>
      <c r="D11" s="24" t="s">
        <v>126</v>
      </c>
      <c r="E11" s="24" t="s">
        <v>127</v>
      </c>
      <c r="F11" s="73"/>
      <c r="G11" s="75"/>
      <c r="H11" s="24" t="s">
        <v>126</v>
      </c>
      <c r="I11" s="24" t="s">
        <v>127</v>
      </c>
      <c r="J11" s="73"/>
      <c r="K11" s="75"/>
      <c r="L11" s="24" t="s">
        <v>126</v>
      </c>
      <c r="M11" s="24" t="s">
        <v>127</v>
      </c>
      <c r="N11" s="73"/>
      <c r="O11" s="75"/>
      <c r="P11" s="24" t="s">
        <v>126</v>
      </c>
      <c r="Q11" s="24" t="s">
        <v>127</v>
      </c>
      <c r="R11" s="73"/>
      <c r="S11" s="75"/>
      <c r="T11" s="24" t="s">
        <v>128</v>
      </c>
      <c r="U11" s="24" t="s">
        <v>129</v>
      </c>
      <c r="V11" s="73"/>
      <c r="W11" s="75"/>
    </row>
    <row r="12" spans="2:23" ht="20.100000000000001" customHeight="1" thickBot="1" x14ac:dyDescent="0.25">
      <c r="B12" s="3" t="s">
        <v>22</v>
      </c>
      <c r="C12" s="19">
        <v>1759</v>
      </c>
      <c r="D12" s="19">
        <v>70</v>
      </c>
      <c r="E12" s="19">
        <v>67</v>
      </c>
      <c r="F12" s="19">
        <v>1896</v>
      </c>
      <c r="G12" s="19">
        <v>827</v>
      </c>
      <c r="H12" s="19">
        <v>8</v>
      </c>
      <c r="I12" s="19">
        <v>18</v>
      </c>
      <c r="J12" s="19">
        <v>853</v>
      </c>
      <c r="K12" s="19">
        <v>932</v>
      </c>
      <c r="L12" s="19">
        <v>62</v>
      </c>
      <c r="M12" s="19">
        <v>48</v>
      </c>
      <c r="N12" s="19">
        <v>1042</v>
      </c>
      <c r="O12" s="19">
        <v>0</v>
      </c>
      <c r="P12" s="19">
        <v>0</v>
      </c>
      <c r="Q12" s="19">
        <v>1</v>
      </c>
      <c r="R12" s="19">
        <v>1</v>
      </c>
      <c r="S12" s="19">
        <v>2435</v>
      </c>
      <c r="T12" s="19">
        <v>361</v>
      </c>
      <c r="U12" s="19">
        <v>260</v>
      </c>
      <c r="V12" s="19">
        <v>212</v>
      </c>
      <c r="W12" s="19">
        <v>3268</v>
      </c>
    </row>
    <row r="13" spans="2:23" ht="20.100000000000001" customHeight="1" thickBot="1" x14ac:dyDescent="0.25">
      <c r="B13" s="4" t="s">
        <v>23</v>
      </c>
      <c r="C13" s="20">
        <v>230</v>
      </c>
      <c r="D13" s="20">
        <v>13</v>
      </c>
      <c r="E13" s="20">
        <v>14</v>
      </c>
      <c r="F13" s="20">
        <v>257</v>
      </c>
      <c r="G13" s="20">
        <v>106</v>
      </c>
      <c r="H13" s="20">
        <v>0</v>
      </c>
      <c r="I13" s="20">
        <v>6</v>
      </c>
      <c r="J13" s="20">
        <v>112</v>
      </c>
      <c r="K13" s="20">
        <v>124</v>
      </c>
      <c r="L13" s="20">
        <v>13</v>
      </c>
      <c r="M13" s="20">
        <v>8</v>
      </c>
      <c r="N13" s="20">
        <v>145</v>
      </c>
      <c r="O13" s="20">
        <v>0</v>
      </c>
      <c r="P13" s="20">
        <v>0</v>
      </c>
      <c r="Q13" s="20">
        <v>0</v>
      </c>
      <c r="R13" s="20">
        <v>0</v>
      </c>
      <c r="S13" s="20">
        <v>409</v>
      </c>
      <c r="T13" s="20">
        <v>52</v>
      </c>
      <c r="U13" s="20">
        <v>20</v>
      </c>
      <c r="V13" s="20">
        <v>28</v>
      </c>
      <c r="W13" s="20">
        <v>509</v>
      </c>
    </row>
    <row r="14" spans="2:23" ht="20.100000000000001" customHeight="1" thickBot="1" x14ac:dyDescent="0.25">
      <c r="B14" s="4" t="s">
        <v>24</v>
      </c>
      <c r="C14" s="20">
        <v>129</v>
      </c>
      <c r="D14" s="20">
        <v>0</v>
      </c>
      <c r="E14" s="20">
        <v>5</v>
      </c>
      <c r="F14" s="20">
        <v>134</v>
      </c>
      <c r="G14" s="20">
        <v>54</v>
      </c>
      <c r="H14" s="20">
        <v>0</v>
      </c>
      <c r="I14" s="20">
        <v>0</v>
      </c>
      <c r="J14" s="20">
        <v>54</v>
      </c>
      <c r="K14" s="20">
        <v>75</v>
      </c>
      <c r="L14" s="20">
        <v>0</v>
      </c>
      <c r="M14" s="20">
        <v>5</v>
      </c>
      <c r="N14" s="20">
        <v>80</v>
      </c>
      <c r="O14" s="20">
        <v>0</v>
      </c>
      <c r="P14" s="20">
        <v>0</v>
      </c>
      <c r="Q14" s="20">
        <v>0</v>
      </c>
      <c r="R14" s="20">
        <v>0</v>
      </c>
      <c r="S14" s="20">
        <v>230</v>
      </c>
      <c r="T14" s="20">
        <v>35</v>
      </c>
      <c r="U14" s="20">
        <v>19</v>
      </c>
      <c r="V14" s="20">
        <v>50</v>
      </c>
      <c r="W14" s="20">
        <v>334</v>
      </c>
    </row>
    <row r="15" spans="2:23" ht="20.100000000000001" customHeight="1" thickBot="1" x14ac:dyDescent="0.25">
      <c r="B15" s="4" t="s">
        <v>25</v>
      </c>
      <c r="C15" s="20">
        <v>200</v>
      </c>
      <c r="D15" s="20">
        <v>14</v>
      </c>
      <c r="E15" s="20">
        <v>19</v>
      </c>
      <c r="F15" s="20">
        <v>233</v>
      </c>
      <c r="G15" s="20">
        <v>108</v>
      </c>
      <c r="H15" s="20">
        <v>0</v>
      </c>
      <c r="I15" s="20">
        <v>0</v>
      </c>
      <c r="J15" s="20">
        <v>108</v>
      </c>
      <c r="K15" s="20">
        <v>92</v>
      </c>
      <c r="L15" s="20">
        <v>14</v>
      </c>
      <c r="M15" s="20">
        <v>19</v>
      </c>
      <c r="N15" s="20">
        <v>125</v>
      </c>
      <c r="O15" s="20">
        <v>0</v>
      </c>
      <c r="P15" s="20">
        <v>0</v>
      </c>
      <c r="Q15" s="20">
        <v>0</v>
      </c>
      <c r="R15" s="20">
        <v>0</v>
      </c>
      <c r="S15" s="20">
        <v>443</v>
      </c>
      <c r="T15" s="20">
        <v>82</v>
      </c>
      <c r="U15" s="20">
        <v>66</v>
      </c>
      <c r="V15" s="20">
        <v>36</v>
      </c>
      <c r="W15" s="20">
        <v>627</v>
      </c>
    </row>
    <row r="16" spans="2:23" ht="20.100000000000001" customHeight="1" thickBot="1" x14ac:dyDescent="0.25">
      <c r="B16" s="4" t="s">
        <v>26</v>
      </c>
      <c r="C16" s="20">
        <v>850</v>
      </c>
      <c r="D16" s="20">
        <v>11</v>
      </c>
      <c r="E16" s="20">
        <v>48</v>
      </c>
      <c r="F16" s="20">
        <v>909</v>
      </c>
      <c r="G16" s="20">
        <v>514</v>
      </c>
      <c r="H16" s="20">
        <v>1</v>
      </c>
      <c r="I16" s="20">
        <v>19</v>
      </c>
      <c r="J16" s="20">
        <v>534</v>
      </c>
      <c r="K16" s="20">
        <v>336</v>
      </c>
      <c r="L16" s="20">
        <v>10</v>
      </c>
      <c r="M16" s="20">
        <v>29</v>
      </c>
      <c r="N16" s="20">
        <v>375</v>
      </c>
      <c r="O16" s="20">
        <v>0</v>
      </c>
      <c r="P16" s="20">
        <v>0</v>
      </c>
      <c r="Q16" s="20">
        <v>0</v>
      </c>
      <c r="R16" s="20">
        <v>0</v>
      </c>
      <c r="S16" s="20">
        <v>547</v>
      </c>
      <c r="T16" s="20">
        <v>116</v>
      </c>
      <c r="U16" s="20">
        <v>108</v>
      </c>
      <c r="V16" s="20">
        <v>110</v>
      </c>
      <c r="W16" s="20">
        <v>881</v>
      </c>
    </row>
    <row r="17" spans="2:23" ht="20.100000000000001" customHeight="1" thickBot="1" x14ac:dyDescent="0.25">
      <c r="B17" s="4" t="s">
        <v>27</v>
      </c>
      <c r="C17" s="20">
        <v>84</v>
      </c>
      <c r="D17" s="20">
        <v>2</v>
      </c>
      <c r="E17" s="20">
        <v>5</v>
      </c>
      <c r="F17" s="20">
        <v>91</v>
      </c>
      <c r="G17" s="20">
        <v>34</v>
      </c>
      <c r="H17" s="20">
        <v>0</v>
      </c>
      <c r="I17" s="20">
        <v>3</v>
      </c>
      <c r="J17" s="20">
        <v>37</v>
      </c>
      <c r="K17" s="20">
        <v>50</v>
      </c>
      <c r="L17" s="20">
        <v>2</v>
      </c>
      <c r="M17" s="20">
        <v>2</v>
      </c>
      <c r="N17" s="20">
        <v>54</v>
      </c>
      <c r="O17" s="20">
        <v>0</v>
      </c>
      <c r="P17" s="20">
        <v>0</v>
      </c>
      <c r="Q17" s="20">
        <v>0</v>
      </c>
      <c r="R17" s="20">
        <v>0</v>
      </c>
      <c r="S17" s="20">
        <v>137</v>
      </c>
      <c r="T17" s="20">
        <v>14</v>
      </c>
      <c r="U17" s="20">
        <v>14</v>
      </c>
      <c r="V17" s="20">
        <v>8</v>
      </c>
      <c r="W17" s="20">
        <v>173</v>
      </c>
    </row>
    <row r="18" spans="2:23" ht="20.100000000000001" customHeight="1" thickBot="1" x14ac:dyDescent="0.25">
      <c r="B18" s="4" t="s">
        <v>28</v>
      </c>
      <c r="C18" s="20">
        <v>233</v>
      </c>
      <c r="D18" s="20">
        <v>4</v>
      </c>
      <c r="E18" s="20">
        <v>25</v>
      </c>
      <c r="F18" s="20">
        <v>262</v>
      </c>
      <c r="G18" s="20">
        <v>91</v>
      </c>
      <c r="H18" s="20">
        <v>0</v>
      </c>
      <c r="I18" s="20">
        <v>2</v>
      </c>
      <c r="J18" s="20">
        <v>93</v>
      </c>
      <c r="K18" s="20">
        <v>142</v>
      </c>
      <c r="L18" s="20">
        <v>4</v>
      </c>
      <c r="M18" s="20">
        <v>23</v>
      </c>
      <c r="N18" s="20">
        <v>169</v>
      </c>
      <c r="O18" s="20">
        <v>0</v>
      </c>
      <c r="P18" s="20">
        <v>0</v>
      </c>
      <c r="Q18" s="20">
        <v>0</v>
      </c>
      <c r="R18" s="20">
        <v>0</v>
      </c>
      <c r="S18" s="20">
        <v>479</v>
      </c>
      <c r="T18" s="20">
        <v>84</v>
      </c>
      <c r="U18" s="20">
        <v>14</v>
      </c>
      <c r="V18" s="20">
        <v>6</v>
      </c>
      <c r="W18" s="20">
        <v>583</v>
      </c>
    </row>
    <row r="19" spans="2:23" ht="20.100000000000001" customHeight="1" thickBot="1" x14ac:dyDescent="0.25">
      <c r="B19" s="4" t="s">
        <v>29</v>
      </c>
      <c r="C19" s="20">
        <v>265</v>
      </c>
      <c r="D19" s="20">
        <v>2</v>
      </c>
      <c r="E19" s="20">
        <v>22</v>
      </c>
      <c r="F19" s="20">
        <v>289</v>
      </c>
      <c r="G19" s="20">
        <v>54</v>
      </c>
      <c r="H19" s="20">
        <v>0</v>
      </c>
      <c r="I19" s="20">
        <v>0</v>
      </c>
      <c r="J19" s="20">
        <v>54</v>
      </c>
      <c r="K19" s="20">
        <v>211</v>
      </c>
      <c r="L19" s="20">
        <v>2</v>
      </c>
      <c r="M19" s="20">
        <v>22</v>
      </c>
      <c r="N19" s="20">
        <v>235</v>
      </c>
      <c r="O19" s="20">
        <v>0</v>
      </c>
      <c r="P19" s="20">
        <v>0</v>
      </c>
      <c r="Q19" s="20">
        <v>0</v>
      </c>
      <c r="R19" s="20">
        <v>0</v>
      </c>
      <c r="S19" s="20">
        <v>359</v>
      </c>
      <c r="T19" s="20">
        <v>54</v>
      </c>
      <c r="U19" s="20">
        <v>56</v>
      </c>
      <c r="V19" s="20">
        <v>8</v>
      </c>
      <c r="W19" s="20">
        <v>477</v>
      </c>
    </row>
    <row r="20" spans="2:23" ht="20.100000000000001" customHeight="1" thickBot="1" x14ac:dyDescent="0.25">
      <c r="B20" s="4" t="s">
        <v>30</v>
      </c>
      <c r="C20" s="20">
        <v>611</v>
      </c>
      <c r="D20" s="20">
        <v>23</v>
      </c>
      <c r="E20" s="20">
        <v>74</v>
      </c>
      <c r="F20" s="20">
        <v>708</v>
      </c>
      <c r="G20" s="20">
        <v>240</v>
      </c>
      <c r="H20" s="20">
        <v>2</v>
      </c>
      <c r="I20" s="20">
        <v>16</v>
      </c>
      <c r="J20" s="20">
        <v>258</v>
      </c>
      <c r="K20" s="20">
        <v>371</v>
      </c>
      <c r="L20" s="20">
        <v>21</v>
      </c>
      <c r="M20" s="20">
        <v>58</v>
      </c>
      <c r="N20" s="20">
        <v>450</v>
      </c>
      <c r="O20" s="20">
        <v>0</v>
      </c>
      <c r="P20" s="20">
        <v>0</v>
      </c>
      <c r="Q20" s="20">
        <v>0</v>
      </c>
      <c r="R20" s="20">
        <v>0</v>
      </c>
      <c r="S20" s="20">
        <v>2195</v>
      </c>
      <c r="T20" s="20">
        <v>479</v>
      </c>
      <c r="U20" s="20">
        <v>242</v>
      </c>
      <c r="V20" s="20">
        <v>177</v>
      </c>
      <c r="W20" s="20">
        <v>3093</v>
      </c>
    </row>
    <row r="21" spans="2:23" ht="20.100000000000001" customHeight="1" thickBot="1" x14ac:dyDescent="0.25">
      <c r="B21" s="4" t="s">
        <v>31</v>
      </c>
      <c r="C21" s="20">
        <v>1116</v>
      </c>
      <c r="D21" s="20">
        <v>64</v>
      </c>
      <c r="E21" s="20">
        <v>86</v>
      </c>
      <c r="F21" s="20">
        <v>1266</v>
      </c>
      <c r="G21" s="20">
        <v>250</v>
      </c>
      <c r="H21" s="20">
        <v>6</v>
      </c>
      <c r="I21" s="20">
        <v>10</v>
      </c>
      <c r="J21" s="20">
        <v>266</v>
      </c>
      <c r="K21" s="20">
        <v>866</v>
      </c>
      <c r="L21" s="20">
        <v>58</v>
      </c>
      <c r="M21" s="20">
        <v>76</v>
      </c>
      <c r="N21" s="20">
        <v>1000</v>
      </c>
      <c r="O21" s="20">
        <v>0</v>
      </c>
      <c r="P21" s="20">
        <v>0</v>
      </c>
      <c r="Q21" s="20">
        <v>0</v>
      </c>
      <c r="R21" s="20">
        <v>0</v>
      </c>
      <c r="S21" s="20">
        <v>1561</v>
      </c>
      <c r="T21" s="20">
        <v>220</v>
      </c>
      <c r="U21" s="20">
        <v>117</v>
      </c>
      <c r="V21" s="20">
        <v>186</v>
      </c>
      <c r="W21" s="20">
        <v>2084</v>
      </c>
    </row>
    <row r="22" spans="2:23" ht="20.100000000000001" customHeight="1" thickBot="1" x14ac:dyDescent="0.25">
      <c r="B22" s="4" t="s">
        <v>32</v>
      </c>
      <c r="C22" s="20">
        <v>194</v>
      </c>
      <c r="D22" s="20">
        <v>5</v>
      </c>
      <c r="E22" s="20">
        <v>14</v>
      </c>
      <c r="F22" s="20">
        <v>213</v>
      </c>
      <c r="G22" s="20">
        <v>46</v>
      </c>
      <c r="H22" s="20">
        <v>1</v>
      </c>
      <c r="I22" s="20">
        <v>0</v>
      </c>
      <c r="J22" s="20">
        <v>47</v>
      </c>
      <c r="K22" s="20">
        <v>148</v>
      </c>
      <c r="L22" s="20">
        <v>4</v>
      </c>
      <c r="M22" s="20">
        <v>13</v>
      </c>
      <c r="N22" s="20">
        <v>165</v>
      </c>
      <c r="O22" s="20">
        <v>0</v>
      </c>
      <c r="P22" s="20">
        <v>0</v>
      </c>
      <c r="Q22" s="20">
        <v>1</v>
      </c>
      <c r="R22" s="20">
        <v>1</v>
      </c>
      <c r="S22" s="20">
        <v>237</v>
      </c>
      <c r="T22" s="20">
        <v>30</v>
      </c>
      <c r="U22" s="20">
        <v>21</v>
      </c>
      <c r="V22" s="20">
        <v>10</v>
      </c>
      <c r="W22" s="20">
        <v>298</v>
      </c>
    </row>
    <row r="23" spans="2:23" ht="20.100000000000001" customHeight="1" thickBot="1" x14ac:dyDescent="0.25">
      <c r="B23" s="4" t="s">
        <v>33</v>
      </c>
      <c r="C23" s="20">
        <v>321</v>
      </c>
      <c r="D23" s="20">
        <v>11</v>
      </c>
      <c r="E23" s="20">
        <v>22</v>
      </c>
      <c r="F23" s="20">
        <v>354</v>
      </c>
      <c r="G23" s="20">
        <v>74</v>
      </c>
      <c r="H23" s="20">
        <v>0</v>
      </c>
      <c r="I23" s="20">
        <v>4</v>
      </c>
      <c r="J23" s="20">
        <v>78</v>
      </c>
      <c r="K23" s="20">
        <v>247</v>
      </c>
      <c r="L23" s="20">
        <v>11</v>
      </c>
      <c r="M23" s="20">
        <v>18</v>
      </c>
      <c r="N23" s="20">
        <v>276</v>
      </c>
      <c r="O23" s="20">
        <v>0</v>
      </c>
      <c r="P23" s="20">
        <v>0</v>
      </c>
      <c r="Q23" s="20">
        <v>0</v>
      </c>
      <c r="R23" s="20">
        <v>0</v>
      </c>
      <c r="S23" s="20">
        <v>605</v>
      </c>
      <c r="T23" s="20">
        <v>91</v>
      </c>
      <c r="U23" s="20">
        <v>68</v>
      </c>
      <c r="V23" s="20">
        <v>32</v>
      </c>
      <c r="W23" s="20">
        <v>796</v>
      </c>
    </row>
    <row r="24" spans="2:23" ht="20.100000000000001" customHeight="1" thickBot="1" x14ac:dyDescent="0.25">
      <c r="B24" s="4" t="s">
        <v>34</v>
      </c>
      <c r="C24" s="20">
        <v>712</v>
      </c>
      <c r="D24" s="20">
        <v>60</v>
      </c>
      <c r="E24" s="20">
        <v>44</v>
      </c>
      <c r="F24" s="20">
        <v>816</v>
      </c>
      <c r="G24" s="20">
        <v>182</v>
      </c>
      <c r="H24" s="20">
        <v>16</v>
      </c>
      <c r="I24" s="20">
        <v>8</v>
      </c>
      <c r="J24" s="20">
        <v>206</v>
      </c>
      <c r="K24" s="20">
        <v>523</v>
      </c>
      <c r="L24" s="20">
        <v>44</v>
      </c>
      <c r="M24" s="20">
        <v>36</v>
      </c>
      <c r="N24" s="20">
        <v>603</v>
      </c>
      <c r="O24" s="20">
        <v>7</v>
      </c>
      <c r="P24" s="20">
        <v>0</v>
      </c>
      <c r="Q24" s="20">
        <v>0</v>
      </c>
      <c r="R24" s="20">
        <v>7</v>
      </c>
      <c r="S24" s="20">
        <v>2079</v>
      </c>
      <c r="T24" s="20">
        <v>419</v>
      </c>
      <c r="U24" s="20">
        <v>148</v>
      </c>
      <c r="V24" s="20">
        <v>83</v>
      </c>
      <c r="W24" s="20">
        <v>2729</v>
      </c>
    </row>
    <row r="25" spans="2:23" ht="20.100000000000001" customHeight="1" thickBot="1" x14ac:dyDescent="0.25">
      <c r="B25" s="4" t="s">
        <v>35</v>
      </c>
      <c r="C25" s="20">
        <v>243</v>
      </c>
      <c r="D25" s="20">
        <v>2</v>
      </c>
      <c r="E25" s="20">
        <v>21</v>
      </c>
      <c r="F25" s="20">
        <v>266</v>
      </c>
      <c r="G25" s="20">
        <v>131</v>
      </c>
      <c r="H25" s="20">
        <v>1</v>
      </c>
      <c r="I25" s="20">
        <v>4</v>
      </c>
      <c r="J25" s="20">
        <v>136</v>
      </c>
      <c r="K25" s="20">
        <v>112</v>
      </c>
      <c r="L25" s="20">
        <v>1</v>
      </c>
      <c r="M25" s="20">
        <v>17</v>
      </c>
      <c r="N25" s="20">
        <v>130</v>
      </c>
      <c r="O25" s="20">
        <v>0</v>
      </c>
      <c r="P25" s="20">
        <v>0</v>
      </c>
      <c r="Q25" s="20">
        <v>0</v>
      </c>
      <c r="R25" s="20">
        <v>0</v>
      </c>
      <c r="S25" s="20">
        <v>613</v>
      </c>
      <c r="T25" s="20">
        <v>90</v>
      </c>
      <c r="U25" s="20">
        <v>89</v>
      </c>
      <c r="V25" s="20">
        <v>58</v>
      </c>
      <c r="W25" s="20">
        <v>850</v>
      </c>
    </row>
    <row r="26" spans="2:23" ht="20.100000000000001" customHeight="1" thickBot="1" x14ac:dyDescent="0.25">
      <c r="B26" s="4" t="s">
        <v>36</v>
      </c>
      <c r="C26" s="20">
        <v>51</v>
      </c>
      <c r="D26" s="20">
        <v>3</v>
      </c>
      <c r="E26" s="20">
        <v>5</v>
      </c>
      <c r="F26" s="20">
        <v>59</v>
      </c>
      <c r="G26" s="20">
        <v>12</v>
      </c>
      <c r="H26" s="20">
        <v>0</v>
      </c>
      <c r="I26" s="20">
        <v>0</v>
      </c>
      <c r="J26" s="20">
        <v>12</v>
      </c>
      <c r="K26" s="20">
        <v>39</v>
      </c>
      <c r="L26" s="20">
        <v>3</v>
      </c>
      <c r="M26" s="20">
        <v>5</v>
      </c>
      <c r="N26" s="20">
        <v>47</v>
      </c>
      <c r="O26" s="20">
        <v>0</v>
      </c>
      <c r="P26" s="20">
        <v>0</v>
      </c>
      <c r="Q26" s="20">
        <v>0</v>
      </c>
      <c r="R26" s="20">
        <v>0</v>
      </c>
      <c r="S26" s="20">
        <v>231</v>
      </c>
      <c r="T26" s="20">
        <v>48</v>
      </c>
      <c r="U26" s="20">
        <v>15</v>
      </c>
      <c r="V26" s="20">
        <v>9</v>
      </c>
      <c r="W26" s="20">
        <v>303</v>
      </c>
    </row>
    <row r="27" spans="2:23" ht="20.100000000000001" customHeight="1" thickBot="1" x14ac:dyDescent="0.25">
      <c r="B27" s="5" t="s">
        <v>37</v>
      </c>
      <c r="C27" s="20">
        <v>209</v>
      </c>
      <c r="D27" s="20">
        <v>7</v>
      </c>
      <c r="E27" s="20">
        <v>31</v>
      </c>
      <c r="F27" s="20">
        <v>247</v>
      </c>
      <c r="G27" s="20">
        <v>118</v>
      </c>
      <c r="H27" s="20">
        <v>1</v>
      </c>
      <c r="I27" s="20">
        <v>16</v>
      </c>
      <c r="J27" s="20">
        <v>135</v>
      </c>
      <c r="K27" s="20">
        <v>90</v>
      </c>
      <c r="L27" s="20">
        <v>6</v>
      </c>
      <c r="M27" s="20">
        <v>15</v>
      </c>
      <c r="N27" s="20">
        <v>111</v>
      </c>
      <c r="O27" s="20">
        <v>1</v>
      </c>
      <c r="P27" s="20">
        <v>0</v>
      </c>
      <c r="Q27" s="20">
        <v>0</v>
      </c>
      <c r="R27" s="20">
        <v>1</v>
      </c>
      <c r="S27" s="20">
        <v>463</v>
      </c>
      <c r="T27" s="20">
        <v>100</v>
      </c>
      <c r="U27" s="20">
        <v>76</v>
      </c>
      <c r="V27" s="20">
        <v>81</v>
      </c>
      <c r="W27" s="20">
        <v>720</v>
      </c>
    </row>
    <row r="28" spans="2:23" ht="20.100000000000001" customHeight="1" thickBot="1" x14ac:dyDescent="0.25">
      <c r="B28" s="6" t="s">
        <v>38</v>
      </c>
      <c r="C28" s="21">
        <v>14</v>
      </c>
      <c r="D28" s="21">
        <v>0</v>
      </c>
      <c r="E28" s="21">
        <v>0</v>
      </c>
      <c r="F28" s="21">
        <v>14</v>
      </c>
      <c r="G28" s="21">
        <v>6</v>
      </c>
      <c r="H28" s="21">
        <v>0</v>
      </c>
      <c r="I28" s="21">
        <v>0</v>
      </c>
      <c r="J28" s="21">
        <v>6</v>
      </c>
      <c r="K28" s="21">
        <v>8</v>
      </c>
      <c r="L28" s="21">
        <v>0</v>
      </c>
      <c r="M28" s="21">
        <v>0</v>
      </c>
      <c r="N28" s="21">
        <v>8</v>
      </c>
      <c r="O28" s="21">
        <v>0</v>
      </c>
      <c r="P28" s="21">
        <v>0</v>
      </c>
      <c r="Q28" s="21">
        <v>0</v>
      </c>
      <c r="R28" s="21">
        <v>0</v>
      </c>
      <c r="S28" s="21">
        <v>50</v>
      </c>
      <c r="T28" s="21">
        <v>5</v>
      </c>
      <c r="U28" s="21">
        <v>12</v>
      </c>
      <c r="V28" s="21">
        <v>17</v>
      </c>
      <c r="W28" s="21">
        <v>84</v>
      </c>
    </row>
    <row r="29" spans="2:23" ht="20.100000000000001" customHeight="1" thickBot="1" x14ac:dyDescent="0.25">
      <c r="B29" s="7" t="s">
        <v>39</v>
      </c>
      <c r="C29" s="9">
        <f>SUM(C12:C28)</f>
        <v>7221</v>
      </c>
      <c r="D29" s="9">
        <f t="shared" ref="D29:W29" si="0">SUM(D12:D28)</f>
        <v>291</v>
      </c>
      <c r="E29" s="9">
        <f t="shared" si="0"/>
        <v>502</v>
      </c>
      <c r="F29" s="9">
        <f t="shared" si="0"/>
        <v>8014</v>
      </c>
      <c r="G29" s="9">
        <f t="shared" si="0"/>
        <v>2847</v>
      </c>
      <c r="H29" s="9">
        <f t="shared" si="0"/>
        <v>36</v>
      </c>
      <c r="I29" s="9">
        <f t="shared" si="0"/>
        <v>106</v>
      </c>
      <c r="J29" s="9">
        <f t="shared" si="0"/>
        <v>2989</v>
      </c>
      <c r="K29" s="9">
        <f t="shared" si="0"/>
        <v>4366</v>
      </c>
      <c r="L29" s="9">
        <f t="shared" si="0"/>
        <v>255</v>
      </c>
      <c r="M29" s="9">
        <f t="shared" si="0"/>
        <v>394</v>
      </c>
      <c r="N29" s="9">
        <f t="shared" si="0"/>
        <v>5015</v>
      </c>
      <c r="O29" s="9">
        <f t="shared" si="0"/>
        <v>8</v>
      </c>
      <c r="P29" s="9">
        <f t="shared" si="0"/>
        <v>0</v>
      </c>
      <c r="Q29" s="9">
        <f t="shared" si="0"/>
        <v>2</v>
      </c>
      <c r="R29" s="9">
        <f t="shared" si="0"/>
        <v>10</v>
      </c>
      <c r="S29" s="9">
        <f t="shared" si="0"/>
        <v>13073</v>
      </c>
      <c r="T29" s="9">
        <f t="shared" si="0"/>
        <v>2280</v>
      </c>
      <c r="U29" s="9">
        <f t="shared" si="0"/>
        <v>1345</v>
      </c>
      <c r="V29" s="9">
        <f t="shared" si="0"/>
        <v>1111</v>
      </c>
      <c r="W29" s="9">
        <f t="shared" si="0"/>
        <v>17809</v>
      </c>
    </row>
    <row r="30" spans="2:23" x14ac:dyDescent="0.2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</row>
  </sheetData>
  <mergeCells count="21"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  <mergeCell ref="R10:R11"/>
    <mergeCell ref="S10:S11"/>
    <mergeCell ref="T10:U10"/>
    <mergeCell ref="V10:V11"/>
    <mergeCell ref="W10:W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69" t="s">
        <v>243</v>
      </c>
      <c r="D9" s="67"/>
      <c r="E9" s="67"/>
      <c r="F9" s="67"/>
      <c r="G9" s="77"/>
      <c r="H9" s="69" t="s">
        <v>244</v>
      </c>
      <c r="I9" s="67"/>
      <c r="J9" s="67"/>
      <c r="K9" s="67"/>
      <c r="L9" s="77"/>
      <c r="M9" s="69" t="s">
        <v>53</v>
      </c>
      <c r="N9" s="67"/>
      <c r="O9" s="67"/>
      <c r="P9" s="67"/>
      <c r="Q9" s="77"/>
    </row>
    <row r="10" spans="2:17" ht="28.5" customHeight="1" x14ac:dyDescent="0.2">
      <c r="B10" s="11"/>
      <c r="C10" s="80" t="s">
        <v>130</v>
      </c>
      <c r="D10" s="80"/>
      <c r="E10" s="80" t="s">
        <v>131</v>
      </c>
      <c r="F10" s="80"/>
      <c r="G10" s="78" t="s">
        <v>53</v>
      </c>
      <c r="H10" s="80" t="s">
        <v>132</v>
      </c>
      <c r="I10" s="80"/>
      <c r="J10" s="78" t="s">
        <v>131</v>
      </c>
      <c r="K10" s="78"/>
      <c r="L10" s="78" t="s">
        <v>53</v>
      </c>
      <c r="M10" s="80" t="s">
        <v>130</v>
      </c>
      <c r="N10" s="80"/>
      <c r="O10" s="78" t="s">
        <v>131</v>
      </c>
      <c r="P10" s="78"/>
      <c r="Q10" s="78" t="s">
        <v>53</v>
      </c>
    </row>
    <row r="11" spans="2:17" ht="42" customHeight="1" thickBot="1" x14ac:dyDescent="0.25">
      <c r="B11" s="13"/>
      <c r="C11" s="22" t="s">
        <v>41</v>
      </c>
      <c r="D11" s="22" t="s">
        <v>133</v>
      </c>
      <c r="E11" s="22" t="s">
        <v>41</v>
      </c>
      <c r="F11" s="22" t="s">
        <v>133</v>
      </c>
      <c r="G11" s="79"/>
      <c r="H11" s="22" t="s">
        <v>41</v>
      </c>
      <c r="I11" s="22" t="s">
        <v>133</v>
      </c>
      <c r="J11" s="22" t="s">
        <v>41</v>
      </c>
      <c r="K11" s="22" t="s">
        <v>133</v>
      </c>
      <c r="L11" s="79"/>
      <c r="M11" s="22" t="s">
        <v>41</v>
      </c>
      <c r="N11" s="22" t="s">
        <v>133</v>
      </c>
      <c r="O11" s="22" t="s">
        <v>41</v>
      </c>
      <c r="P11" s="22" t="s">
        <v>133</v>
      </c>
      <c r="Q11" s="79"/>
    </row>
    <row r="12" spans="2:17" ht="20.100000000000001" customHeight="1" thickBot="1" x14ac:dyDescent="0.25">
      <c r="B12" s="3" t="s">
        <v>22</v>
      </c>
      <c r="C12" s="19">
        <v>115</v>
      </c>
      <c r="D12" s="19">
        <v>68</v>
      </c>
      <c r="E12" s="19">
        <v>3419</v>
      </c>
      <c r="F12" s="19">
        <v>2707</v>
      </c>
      <c r="G12" s="19">
        <v>6309</v>
      </c>
      <c r="H12" s="19">
        <v>0</v>
      </c>
      <c r="I12" s="19">
        <v>7</v>
      </c>
      <c r="J12" s="19">
        <v>0</v>
      </c>
      <c r="K12" s="19">
        <v>42</v>
      </c>
      <c r="L12" s="19">
        <v>49</v>
      </c>
      <c r="M12" s="19">
        <v>115</v>
      </c>
      <c r="N12" s="19">
        <v>75</v>
      </c>
      <c r="O12" s="19">
        <v>3419</v>
      </c>
      <c r="P12" s="19">
        <v>2749</v>
      </c>
      <c r="Q12" s="19">
        <v>6358</v>
      </c>
    </row>
    <row r="13" spans="2:17" ht="20.100000000000001" customHeight="1" thickBot="1" x14ac:dyDescent="0.25">
      <c r="B13" s="4" t="s">
        <v>23</v>
      </c>
      <c r="C13" s="20">
        <v>11</v>
      </c>
      <c r="D13" s="20">
        <v>9</v>
      </c>
      <c r="E13" s="20">
        <v>306</v>
      </c>
      <c r="F13" s="20">
        <v>209</v>
      </c>
      <c r="G13" s="20">
        <v>535</v>
      </c>
      <c r="H13" s="20">
        <v>0</v>
      </c>
      <c r="I13" s="20">
        <v>0</v>
      </c>
      <c r="J13" s="20">
        <v>0</v>
      </c>
      <c r="K13" s="20">
        <v>11</v>
      </c>
      <c r="L13" s="20">
        <v>11</v>
      </c>
      <c r="M13" s="20">
        <v>11</v>
      </c>
      <c r="N13" s="20">
        <v>9</v>
      </c>
      <c r="O13" s="20">
        <v>306</v>
      </c>
      <c r="P13" s="20">
        <v>220</v>
      </c>
      <c r="Q13" s="20">
        <v>546</v>
      </c>
    </row>
    <row r="14" spans="2:17" ht="20.100000000000001" customHeight="1" thickBot="1" x14ac:dyDescent="0.25">
      <c r="B14" s="4" t="s">
        <v>24</v>
      </c>
      <c r="C14" s="20">
        <v>21</v>
      </c>
      <c r="D14" s="20">
        <v>16</v>
      </c>
      <c r="E14" s="20">
        <v>262</v>
      </c>
      <c r="F14" s="20">
        <v>375</v>
      </c>
      <c r="G14" s="20">
        <v>674</v>
      </c>
      <c r="H14" s="20">
        <v>0</v>
      </c>
      <c r="I14" s="20">
        <v>1</v>
      </c>
      <c r="J14" s="20">
        <v>0</v>
      </c>
      <c r="K14" s="20">
        <v>4</v>
      </c>
      <c r="L14" s="20">
        <v>5</v>
      </c>
      <c r="M14" s="20">
        <v>21</v>
      </c>
      <c r="N14" s="20">
        <v>17</v>
      </c>
      <c r="O14" s="20">
        <v>262</v>
      </c>
      <c r="P14" s="20">
        <v>379</v>
      </c>
      <c r="Q14" s="20">
        <v>679</v>
      </c>
    </row>
    <row r="15" spans="2:17" ht="20.100000000000001" customHeight="1" thickBot="1" x14ac:dyDescent="0.25">
      <c r="B15" s="4" t="s">
        <v>25</v>
      </c>
      <c r="C15" s="20">
        <v>18</v>
      </c>
      <c r="D15" s="20">
        <v>35</v>
      </c>
      <c r="E15" s="20">
        <v>284</v>
      </c>
      <c r="F15" s="20">
        <v>683</v>
      </c>
      <c r="G15" s="20">
        <v>1020</v>
      </c>
      <c r="H15" s="20">
        <v>0</v>
      </c>
      <c r="I15" s="20">
        <v>0</v>
      </c>
      <c r="J15" s="20">
        <v>0</v>
      </c>
      <c r="K15" s="20">
        <v>1</v>
      </c>
      <c r="L15" s="20">
        <v>1</v>
      </c>
      <c r="M15" s="20">
        <v>18</v>
      </c>
      <c r="N15" s="20">
        <v>35</v>
      </c>
      <c r="O15" s="20">
        <v>284</v>
      </c>
      <c r="P15" s="20">
        <v>684</v>
      </c>
      <c r="Q15" s="20">
        <v>1021</v>
      </c>
    </row>
    <row r="16" spans="2:17" ht="20.100000000000001" customHeight="1" thickBot="1" x14ac:dyDescent="0.25">
      <c r="B16" s="4" t="s">
        <v>26</v>
      </c>
      <c r="C16" s="20">
        <v>5</v>
      </c>
      <c r="D16" s="20">
        <v>12</v>
      </c>
      <c r="E16" s="20">
        <v>380</v>
      </c>
      <c r="F16" s="20">
        <v>332</v>
      </c>
      <c r="G16" s="20">
        <v>729</v>
      </c>
      <c r="H16" s="20">
        <v>0</v>
      </c>
      <c r="I16" s="20">
        <v>0</v>
      </c>
      <c r="J16" s="20">
        <v>0</v>
      </c>
      <c r="K16" s="20">
        <v>2</v>
      </c>
      <c r="L16" s="20">
        <v>2</v>
      </c>
      <c r="M16" s="20">
        <v>5</v>
      </c>
      <c r="N16" s="20">
        <v>12</v>
      </c>
      <c r="O16" s="20">
        <v>380</v>
      </c>
      <c r="P16" s="20">
        <v>334</v>
      </c>
      <c r="Q16" s="20">
        <v>731</v>
      </c>
    </row>
    <row r="17" spans="2:17" ht="20.100000000000001" customHeight="1" thickBot="1" x14ac:dyDescent="0.25">
      <c r="B17" s="4" t="s">
        <v>27</v>
      </c>
      <c r="C17" s="20">
        <v>10</v>
      </c>
      <c r="D17" s="20">
        <v>0</v>
      </c>
      <c r="E17" s="20">
        <v>211</v>
      </c>
      <c r="F17" s="20">
        <v>115</v>
      </c>
      <c r="G17" s="20">
        <v>336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10</v>
      </c>
      <c r="N17" s="20">
        <v>0</v>
      </c>
      <c r="O17" s="20">
        <v>211</v>
      </c>
      <c r="P17" s="20">
        <v>115</v>
      </c>
      <c r="Q17" s="20">
        <v>336</v>
      </c>
    </row>
    <row r="18" spans="2:17" ht="20.100000000000001" customHeight="1" thickBot="1" x14ac:dyDescent="0.25">
      <c r="B18" s="4" t="s">
        <v>28</v>
      </c>
      <c r="C18" s="20">
        <v>27</v>
      </c>
      <c r="D18" s="20">
        <v>17</v>
      </c>
      <c r="E18" s="20">
        <v>501</v>
      </c>
      <c r="F18" s="20">
        <v>789</v>
      </c>
      <c r="G18" s="20">
        <v>1334</v>
      </c>
      <c r="H18" s="20">
        <v>0</v>
      </c>
      <c r="I18" s="20">
        <v>0</v>
      </c>
      <c r="J18" s="20">
        <v>0</v>
      </c>
      <c r="K18" s="20">
        <v>1</v>
      </c>
      <c r="L18" s="20">
        <v>1</v>
      </c>
      <c r="M18" s="20">
        <v>27</v>
      </c>
      <c r="N18" s="20">
        <v>17</v>
      </c>
      <c r="O18" s="20">
        <v>501</v>
      </c>
      <c r="P18" s="20">
        <v>790</v>
      </c>
      <c r="Q18" s="20">
        <v>1335</v>
      </c>
    </row>
    <row r="19" spans="2:17" ht="20.100000000000001" customHeight="1" thickBot="1" x14ac:dyDescent="0.25">
      <c r="B19" s="4" t="s">
        <v>29</v>
      </c>
      <c r="C19" s="20">
        <v>5</v>
      </c>
      <c r="D19" s="20">
        <v>9</v>
      </c>
      <c r="E19" s="20">
        <v>688</v>
      </c>
      <c r="F19" s="20">
        <v>501</v>
      </c>
      <c r="G19" s="20">
        <v>1203</v>
      </c>
      <c r="H19" s="20">
        <v>0</v>
      </c>
      <c r="I19" s="20">
        <v>1</v>
      </c>
      <c r="J19" s="20">
        <v>0</v>
      </c>
      <c r="K19" s="20">
        <v>3</v>
      </c>
      <c r="L19" s="20">
        <v>4</v>
      </c>
      <c r="M19" s="20">
        <v>5</v>
      </c>
      <c r="N19" s="20">
        <v>10</v>
      </c>
      <c r="O19" s="20">
        <v>688</v>
      </c>
      <c r="P19" s="20">
        <v>504</v>
      </c>
      <c r="Q19" s="20">
        <v>1207</v>
      </c>
    </row>
    <row r="20" spans="2:17" ht="20.100000000000001" customHeight="1" thickBot="1" x14ac:dyDescent="0.25">
      <c r="B20" s="4" t="s">
        <v>30</v>
      </c>
      <c r="C20" s="20">
        <v>31</v>
      </c>
      <c r="D20" s="20">
        <v>8</v>
      </c>
      <c r="E20" s="20">
        <v>3640</v>
      </c>
      <c r="F20" s="20">
        <v>2292</v>
      </c>
      <c r="G20" s="20">
        <v>5971</v>
      </c>
      <c r="H20" s="20">
        <v>0</v>
      </c>
      <c r="I20" s="20">
        <v>2</v>
      </c>
      <c r="J20" s="20">
        <v>0</v>
      </c>
      <c r="K20" s="20">
        <v>12</v>
      </c>
      <c r="L20" s="20">
        <v>14</v>
      </c>
      <c r="M20" s="20">
        <v>31</v>
      </c>
      <c r="N20" s="20">
        <v>10</v>
      </c>
      <c r="O20" s="20">
        <v>3640</v>
      </c>
      <c r="P20" s="20">
        <v>2304</v>
      </c>
      <c r="Q20" s="20">
        <v>5985</v>
      </c>
    </row>
    <row r="21" spans="2:17" ht="20.100000000000001" customHeight="1" thickBot="1" x14ac:dyDescent="0.25">
      <c r="B21" s="4" t="s">
        <v>31</v>
      </c>
      <c r="C21" s="20">
        <v>43</v>
      </c>
      <c r="D21" s="20">
        <v>37</v>
      </c>
      <c r="E21" s="20">
        <v>2037</v>
      </c>
      <c r="F21" s="20">
        <v>2049</v>
      </c>
      <c r="G21" s="20">
        <v>4166</v>
      </c>
      <c r="H21" s="20">
        <v>0</v>
      </c>
      <c r="I21" s="20">
        <v>2</v>
      </c>
      <c r="J21" s="20">
        <v>0</v>
      </c>
      <c r="K21" s="20">
        <v>5</v>
      </c>
      <c r="L21" s="20">
        <v>7</v>
      </c>
      <c r="M21" s="20">
        <v>43</v>
      </c>
      <c r="N21" s="20">
        <v>39</v>
      </c>
      <c r="O21" s="20">
        <v>2037</v>
      </c>
      <c r="P21" s="20">
        <v>2054</v>
      </c>
      <c r="Q21" s="20">
        <v>4173</v>
      </c>
    </row>
    <row r="22" spans="2:17" ht="20.100000000000001" customHeight="1" thickBot="1" x14ac:dyDescent="0.25">
      <c r="B22" s="4" t="s">
        <v>32</v>
      </c>
      <c r="C22" s="20">
        <v>4</v>
      </c>
      <c r="D22" s="20">
        <v>17</v>
      </c>
      <c r="E22" s="20">
        <v>43</v>
      </c>
      <c r="F22" s="20">
        <v>428</v>
      </c>
      <c r="G22" s="20">
        <v>492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4</v>
      </c>
      <c r="N22" s="20">
        <v>17</v>
      </c>
      <c r="O22" s="20">
        <v>43</v>
      </c>
      <c r="P22" s="20">
        <v>428</v>
      </c>
      <c r="Q22" s="20">
        <v>492</v>
      </c>
    </row>
    <row r="23" spans="2:17" ht="20.100000000000001" customHeight="1" thickBot="1" x14ac:dyDescent="0.25">
      <c r="B23" s="4" t="s">
        <v>33</v>
      </c>
      <c r="C23" s="20">
        <v>8</v>
      </c>
      <c r="D23" s="20">
        <v>27</v>
      </c>
      <c r="E23" s="20">
        <v>248</v>
      </c>
      <c r="F23" s="20">
        <v>709</v>
      </c>
      <c r="G23" s="20">
        <v>992</v>
      </c>
      <c r="H23" s="20">
        <v>0</v>
      </c>
      <c r="I23" s="20">
        <v>2</v>
      </c>
      <c r="J23" s="20">
        <v>0</v>
      </c>
      <c r="K23" s="20">
        <v>7</v>
      </c>
      <c r="L23" s="20">
        <v>9</v>
      </c>
      <c r="M23" s="20">
        <v>8</v>
      </c>
      <c r="N23" s="20">
        <v>29</v>
      </c>
      <c r="O23" s="20">
        <v>248</v>
      </c>
      <c r="P23" s="20">
        <v>716</v>
      </c>
      <c r="Q23" s="20">
        <v>1001</v>
      </c>
    </row>
    <row r="24" spans="2:17" ht="20.100000000000001" customHeight="1" thickBot="1" x14ac:dyDescent="0.25">
      <c r="B24" s="4" t="s">
        <v>34</v>
      </c>
      <c r="C24" s="20">
        <v>13</v>
      </c>
      <c r="D24" s="20">
        <v>54</v>
      </c>
      <c r="E24" s="20">
        <v>2215</v>
      </c>
      <c r="F24" s="20">
        <v>3447</v>
      </c>
      <c r="G24" s="20">
        <v>5729</v>
      </c>
      <c r="H24" s="20">
        <v>0</v>
      </c>
      <c r="I24" s="20">
        <v>2</v>
      </c>
      <c r="J24" s="20">
        <v>0</v>
      </c>
      <c r="K24" s="20">
        <v>6</v>
      </c>
      <c r="L24" s="20">
        <v>8</v>
      </c>
      <c r="M24" s="20">
        <v>13</v>
      </c>
      <c r="N24" s="20">
        <v>56</v>
      </c>
      <c r="O24" s="20">
        <v>2215</v>
      </c>
      <c r="P24" s="20">
        <v>3453</v>
      </c>
      <c r="Q24" s="20">
        <v>5737</v>
      </c>
    </row>
    <row r="25" spans="2:17" ht="20.100000000000001" customHeight="1" thickBot="1" x14ac:dyDescent="0.25">
      <c r="B25" s="4" t="s">
        <v>35</v>
      </c>
      <c r="C25" s="20">
        <v>25</v>
      </c>
      <c r="D25" s="20">
        <v>8</v>
      </c>
      <c r="E25" s="20">
        <v>555</v>
      </c>
      <c r="F25" s="20">
        <v>309</v>
      </c>
      <c r="G25" s="20">
        <v>897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25</v>
      </c>
      <c r="N25" s="20">
        <v>8</v>
      </c>
      <c r="O25" s="20">
        <v>555</v>
      </c>
      <c r="P25" s="20">
        <v>309</v>
      </c>
      <c r="Q25" s="20">
        <v>897</v>
      </c>
    </row>
    <row r="26" spans="2:17" ht="20.100000000000001" customHeight="1" thickBot="1" x14ac:dyDescent="0.25">
      <c r="B26" s="4" t="s">
        <v>36</v>
      </c>
      <c r="C26" s="20">
        <v>3</v>
      </c>
      <c r="D26" s="20">
        <v>4</v>
      </c>
      <c r="E26" s="20">
        <v>57</v>
      </c>
      <c r="F26" s="20">
        <v>275</v>
      </c>
      <c r="G26" s="20">
        <v>339</v>
      </c>
      <c r="H26" s="20">
        <v>0</v>
      </c>
      <c r="I26" s="20">
        <v>0</v>
      </c>
      <c r="J26" s="20">
        <v>0</v>
      </c>
      <c r="K26" s="20">
        <v>1</v>
      </c>
      <c r="L26" s="20">
        <v>1</v>
      </c>
      <c r="M26" s="20">
        <v>3</v>
      </c>
      <c r="N26" s="20">
        <v>4</v>
      </c>
      <c r="O26" s="20">
        <v>57</v>
      </c>
      <c r="P26" s="20">
        <v>276</v>
      </c>
      <c r="Q26" s="20">
        <v>340</v>
      </c>
    </row>
    <row r="27" spans="2:17" ht="20.100000000000001" customHeight="1" thickBot="1" x14ac:dyDescent="0.25">
      <c r="B27" s="5" t="s">
        <v>37</v>
      </c>
      <c r="C27" s="20">
        <v>3</v>
      </c>
      <c r="D27" s="20">
        <v>8</v>
      </c>
      <c r="E27" s="20">
        <v>326</v>
      </c>
      <c r="F27" s="20">
        <v>792</v>
      </c>
      <c r="G27" s="20">
        <v>1129</v>
      </c>
      <c r="H27" s="20">
        <v>0</v>
      </c>
      <c r="I27" s="20">
        <v>1</v>
      </c>
      <c r="J27" s="20">
        <v>0</v>
      </c>
      <c r="K27" s="20">
        <v>2</v>
      </c>
      <c r="L27" s="20">
        <v>3</v>
      </c>
      <c r="M27" s="20">
        <v>3</v>
      </c>
      <c r="N27" s="20">
        <v>9</v>
      </c>
      <c r="O27" s="20">
        <v>326</v>
      </c>
      <c r="P27" s="20">
        <v>794</v>
      </c>
      <c r="Q27" s="20">
        <v>1132</v>
      </c>
    </row>
    <row r="28" spans="2:17" ht="20.100000000000001" customHeight="1" thickBot="1" x14ac:dyDescent="0.25">
      <c r="B28" s="6" t="s">
        <v>38</v>
      </c>
      <c r="C28" s="21">
        <v>6</v>
      </c>
      <c r="D28" s="21">
        <v>0</v>
      </c>
      <c r="E28" s="21">
        <v>89</v>
      </c>
      <c r="F28" s="21">
        <v>58</v>
      </c>
      <c r="G28" s="21">
        <v>153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6</v>
      </c>
      <c r="N28" s="21">
        <v>0</v>
      </c>
      <c r="O28" s="21">
        <v>89</v>
      </c>
      <c r="P28" s="21">
        <v>58</v>
      </c>
      <c r="Q28" s="21">
        <v>153</v>
      </c>
    </row>
    <row r="29" spans="2:17" ht="20.100000000000001" customHeight="1" thickBot="1" x14ac:dyDescent="0.25">
      <c r="B29" s="7" t="s">
        <v>39</v>
      </c>
      <c r="C29" s="9">
        <f>SUM(C12:C28)</f>
        <v>348</v>
      </c>
      <c r="D29" s="9">
        <f t="shared" ref="D29:Q29" si="0">SUM(D12:D28)</f>
        <v>329</v>
      </c>
      <c r="E29" s="9">
        <f t="shared" si="0"/>
        <v>15261</v>
      </c>
      <c r="F29" s="9">
        <f t="shared" si="0"/>
        <v>16070</v>
      </c>
      <c r="G29" s="9">
        <f t="shared" si="0"/>
        <v>32008</v>
      </c>
      <c r="H29" s="9">
        <f t="shared" si="0"/>
        <v>0</v>
      </c>
      <c r="I29" s="9">
        <f t="shared" si="0"/>
        <v>18</v>
      </c>
      <c r="J29" s="9">
        <f t="shared" si="0"/>
        <v>0</v>
      </c>
      <c r="K29" s="9">
        <f t="shared" si="0"/>
        <v>97</v>
      </c>
      <c r="L29" s="9">
        <f t="shared" si="0"/>
        <v>115</v>
      </c>
      <c r="M29" s="9">
        <f t="shared" si="0"/>
        <v>348</v>
      </c>
      <c r="N29" s="9">
        <f t="shared" si="0"/>
        <v>347</v>
      </c>
      <c r="O29" s="9">
        <f t="shared" si="0"/>
        <v>15261</v>
      </c>
      <c r="P29" s="9">
        <f t="shared" si="0"/>
        <v>16167</v>
      </c>
      <c r="Q29" s="9">
        <f t="shared" si="0"/>
        <v>32123</v>
      </c>
    </row>
    <row r="30" spans="2:17" x14ac:dyDescent="0.2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2019-11-20T10:47:05Z</cp:lastPrinted>
  <dcterms:created xsi:type="dcterms:W3CDTF">2018-11-16T09:47:02Z</dcterms:created>
  <dcterms:modified xsi:type="dcterms:W3CDTF">2020-05-11T12:14:58Z</dcterms:modified>
</cp:coreProperties>
</file>